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2\CONSOLIDADO PRIMER CUATRIMESTRE 2022\DIREX\"/>
    </mc:Choice>
  </mc:AlternateContent>
  <xr:revisionPtr revIDLastSave="0" documentId="13_ncr:1_{E457D7F0-5F81-4739-B0E3-632B8A046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er cuatri 2022" sheetId="4" r:id="rId1"/>
  </sheets>
  <definedNames>
    <definedName name="DPSE_21">#REF!</definedName>
    <definedName name="DPSE25">#REF!</definedName>
    <definedName name="i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4" l="1"/>
  <c r="Q19" i="4" s="1"/>
  <c r="V19" i="4" s="1"/>
  <c r="W19" i="4" s="1"/>
  <c r="P5" i="4"/>
  <c r="Q5" i="4" s="1"/>
  <c r="V5" i="4" s="1"/>
  <c r="W5" i="4" s="1"/>
  <c r="P3" i="4"/>
  <c r="Q3" i="4" s="1"/>
  <c r="V3" i="4" s="1"/>
  <c r="W3" i="4" s="1"/>
  <c r="T20" i="4"/>
  <c r="U20" i="4"/>
  <c r="K20" i="4"/>
  <c r="I20" i="4"/>
  <c r="H20" i="4"/>
  <c r="G20" i="4"/>
  <c r="F20" i="4"/>
  <c r="J19" i="4"/>
  <c r="J18" i="4"/>
  <c r="P18" i="4" s="1"/>
  <c r="Q18" i="4" s="1"/>
  <c r="V18" i="4" s="1"/>
  <c r="W18" i="4" s="1"/>
  <c r="J17" i="4"/>
  <c r="P17" i="4" s="1"/>
  <c r="Q17" i="4" s="1"/>
  <c r="V17" i="4" s="1"/>
  <c r="W17" i="4" s="1"/>
  <c r="J16" i="4"/>
  <c r="P16" i="4" s="1"/>
  <c r="Q16" i="4" s="1"/>
  <c r="V16" i="4" s="1"/>
  <c r="W16" i="4" s="1"/>
  <c r="O15" i="4"/>
  <c r="J15" i="4"/>
  <c r="J14" i="4"/>
  <c r="P14" i="4" s="1"/>
  <c r="Q14" i="4" s="1"/>
  <c r="V14" i="4" s="1"/>
  <c r="W14" i="4" s="1"/>
  <c r="O13" i="4"/>
  <c r="J13" i="4"/>
  <c r="J12" i="4"/>
  <c r="P12" i="4" s="1"/>
  <c r="Q12" i="4" s="1"/>
  <c r="V12" i="4" s="1"/>
  <c r="W12" i="4" s="1"/>
  <c r="R11" i="4"/>
  <c r="J11" i="4"/>
  <c r="P11" i="4" s="1"/>
  <c r="Q11" i="4" s="1"/>
  <c r="O10" i="4"/>
  <c r="N10" i="4"/>
  <c r="J10" i="4"/>
  <c r="P10" i="4" s="1"/>
  <c r="J9" i="4"/>
  <c r="P9" i="4" s="1"/>
  <c r="Q9" i="4" s="1"/>
  <c r="V9" i="4" s="1"/>
  <c r="W9" i="4" s="1"/>
  <c r="J8" i="4"/>
  <c r="P8" i="4" s="1"/>
  <c r="Q8" i="4" s="1"/>
  <c r="V8" i="4" s="1"/>
  <c r="W8" i="4" s="1"/>
  <c r="S7" i="4"/>
  <c r="S20" i="4" s="1"/>
  <c r="R7" i="4"/>
  <c r="R20" i="4" s="1"/>
  <c r="O7" i="4"/>
  <c r="N7" i="4"/>
  <c r="J7" i="4"/>
  <c r="P7" i="4" s="1"/>
  <c r="N6" i="4"/>
  <c r="J6" i="4"/>
  <c r="M4" i="4"/>
  <c r="M20" i="4" s="1"/>
  <c r="L4" i="4"/>
  <c r="L20" i="4" s="1"/>
  <c r="J4" i="4"/>
  <c r="P4" i="4" s="1"/>
  <c r="Q4" i="4" s="1"/>
  <c r="V4" i="4" s="1"/>
  <c r="W4" i="4" s="1"/>
  <c r="J3" i="4"/>
  <c r="Q7" i="4" l="1"/>
  <c r="V7" i="4" s="1"/>
  <c r="O20" i="4"/>
  <c r="P13" i="4"/>
  <c r="Q13" i="4" s="1"/>
  <c r="V13" i="4" s="1"/>
  <c r="W13" i="4" s="1"/>
  <c r="P6" i="4"/>
  <c r="P20" i="4" s="1"/>
  <c r="V11" i="4"/>
  <c r="Q10" i="4"/>
  <c r="V10" i="4" s="1"/>
  <c r="W10" i="4" s="1"/>
  <c r="P15" i="4"/>
  <c r="Q15" i="4" s="1"/>
  <c r="V15" i="4" s="1"/>
  <c r="W15" i="4" s="1"/>
  <c r="N20" i="4"/>
  <c r="W11" i="4"/>
  <c r="W7" i="4"/>
  <c r="J20" i="4"/>
  <c r="Q6" i="4" l="1"/>
  <c r="V6" i="4" s="1"/>
  <c r="W6" i="4" s="1"/>
  <c r="W20" i="4" s="1"/>
  <c r="V20" i="4"/>
  <c r="Q20" i="4"/>
</calcChain>
</file>

<file path=xl/sharedStrings.xml><?xml version="1.0" encoding="utf-8"?>
<sst xmlns="http://schemas.openxmlformats.org/spreadsheetml/2006/main" count="136" uniqueCount="72">
  <si>
    <t>SUBPRODUCTO</t>
  </si>
  <si>
    <t>ACCIONES</t>
  </si>
  <si>
    <t>Dirección y Coordinación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</si>
  <si>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</si>
  <si>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</si>
  <si>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</si>
  <si>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</si>
  <si>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</si>
  <si>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</si>
  <si>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</si>
  <si>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</si>
  <si>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</si>
  <si>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</si>
  <si>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</si>
  <si>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</si>
  <si>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>Entidades públicas y privadas asesoradas y capacitadas en favor de la lucha contra la violencia sexual, explotación y trata de personas</t>
  </si>
  <si>
    <t>Entidades públicas y privadas  capacitadas en la prevención, eliminación, persecución y sanción de los delitos en materia de violencia sexual, Explotación y trata de personas.</t>
  </si>
  <si>
    <t>Entidades</t>
  </si>
  <si>
    <t>De 30 en adelante</t>
  </si>
  <si>
    <t>Funcionarios públicos/empleados/colaboradores</t>
  </si>
  <si>
    <t>No indica</t>
  </si>
  <si>
    <t>Niños, niñas y adolescentes</t>
  </si>
  <si>
    <t>Niños, niñas y adolescentes prevenidos, formados e informados en materia de la violencia sexual, explotación y trata de personas</t>
  </si>
  <si>
    <t>Adultos formados e informados en materia de los delitos de violencia sexual, explotación y trata de personas</t>
  </si>
  <si>
    <t xml:space="preserve">Entidades públicas y privadas asesoradas en el cumplimiento de los compromisos nacionales e internacionales  materia de  violencia sexual, explotación y trata de personas </t>
  </si>
  <si>
    <t>Niños, niñas, adolescentes</t>
  </si>
  <si>
    <t>Sexo</t>
  </si>
  <si>
    <t>Edad</t>
  </si>
  <si>
    <t>Grupo Étnico</t>
  </si>
  <si>
    <t>Charla informativa sobre los delitos ciberneticos y ciberherramientas</t>
  </si>
  <si>
    <t>Colegio Hebron</t>
  </si>
  <si>
    <t>Colegio Bilingüe Paraiso</t>
  </si>
  <si>
    <t>Hotel Camino Real</t>
  </si>
  <si>
    <t>Privadas</t>
  </si>
  <si>
    <t>Jovenes de Cambio Municipalidad de Guatemala</t>
  </si>
  <si>
    <t>Entidad Privada</t>
  </si>
  <si>
    <t>Webinar del Dia del Internet Seguro</t>
  </si>
  <si>
    <t>facebook live</t>
  </si>
  <si>
    <t>Diplomado en estudios juridicos y jurisprudenciales de las reformas al codigo penal según decreto 11-2022</t>
  </si>
  <si>
    <t>RED Municipal de Prevencion Sacatepequez</t>
  </si>
  <si>
    <t>Salon Pro Navidad del Niño Colonia Centroamerica zona 7</t>
  </si>
  <si>
    <t>Asistencia Turismo Rural y Comunitario</t>
  </si>
  <si>
    <t>Adultos</t>
  </si>
  <si>
    <t>Sector Empresarial</t>
  </si>
  <si>
    <t>Centro Cultural Cesar Brañas</t>
  </si>
  <si>
    <t>Municipalidad de Mixco</t>
  </si>
  <si>
    <t>Teatro Nacional de Guatemala</t>
  </si>
  <si>
    <t>Universidad Galileo</t>
  </si>
  <si>
    <t>Privada</t>
  </si>
  <si>
    <t>Sin registro</t>
  </si>
  <si>
    <t>Organizacines de Sociedad Civil</t>
  </si>
  <si>
    <t>Charla informativa sobre los delitos de violencia sexual, explotación y trata de personas</t>
  </si>
  <si>
    <t>Congreso fortaleciendo las capacidades para la deteccion y actuacion de la explotación sexual en viajes y turismo</t>
  </si>
  <si>
    <t>Protocolo para la deteccion y actuaccion interinstitucional para la respuesta inmediata frente a casos de explotación sexual contra niñas, niños y adolescentes en viajes y turismo</t>
  </si>
  <si>
    <t>Proceso de formacion rn materia de delitos de violencia sexual, explotación y trata de personas</t>
  </si>
  <si>
    <t>Público</t>
  </si>
  <si>
    <t>Fundacion Sobreviviente y El Refugio</t>
  </si>
  <si>
    <t>Unidad Nacional de Oncología</t>
  </si>
  <si>
    <t>Centro Universitario de Izabal</t>
  </si>
  <si>
    <t>FIN</t>
  </si>
  <si>
    <t>TOTAL</t>
  </si>
  <si>
    <t xml:space="preserve">Direccion Contra la Explotación </t>
  </si>
  <si>
    <t>Capacitación de los delitos ciberneticos</t>
  </si>
  <si>
    <t>Capacitación sobre la prevencion de eplotacion sexual en viajes y turismo</t>
  </si>
  <si>
    <t>Capacitación sobre el Codigo de Conducta Adhesion Empresarial y de transporte sobre la Campaña Protegiendo Nuestro Mayor tesoro</t>
  </si>
  <si>
    <t>Capacitación en la prevencion de los delitos de expmotacion sexual en linea</t>
  </si>
  <si>
    <t>Capacitación sobre el Codigo de Conductra</t>
  </si>
  <si>
    <t>Capacitación sobre la prevencion de los delitos de violencia sexual, explotación y trata de personas</t>
  </si>
  <si>
    <t>Capacitación de Trabajo infantil y sus peores formas de trabajo</t>
  </si>
  <si>
    <t>Capacitación a la Municipalidad de Mixco</t>
  </si>
  <si>
    <t>Capacitación para la prevencion del delito de explotación sexual en viajes y turismo</t>
  </si>
  <si>
    <t>Secretaría de Obras Sociales de la Esposa del Presidente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</si>
</sst>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20"/>
  <sheetViews>
    <sheetView tabSelected="1" zoomScale="75" zoomScaleNormal="75" zoomScalePageLayoutView="60" workbookViewId="0">
      <selection sqref="A1:XFD1048576"/>
    </sheetView>
  </sheetViews>
  <sheetFormatPr defaultColWidth="11.42578125" defaultRowHeight="15" x14ac:dyDescent="0.25"/>
  <cols>
    <col min="1" max="1" width="21.85546875" customWidth="1"/>
    <col min="2" max="2" width="26.7109375" customWidth="1"/>
    <col min="3" max="3" width="23.28515625" customWidth="1"/>
    <col min="4" max="4" width="19.42578125" customWidth="1"/>
    <col min="5" max="5" width="22.140625" customWidth="1"/>
    <col min="13" max="13" width="11.42578125" customWidth="1"/>
    <col min="14" max="14" width="12.7109375" customWidth="1"/>
    <col min="23" max="23" width="12.7109375" bestFit="1" customWidth="1"/>
  </cols>
  <sheetData>
    <row r="1" spans="1:23" ht="32.25" customHeight="1" x14ac:dyDescent="0.25">
      <c r="A1" t="s">
        <v>2</v>
      </c>
      <c r="B1" t="s">
        <v>0</v>
      </c>
      <c r="C1" t="s">
        <v>1</v>
      </c>
      <c r="D1" t="s">
        <v>17</v>
      </c>
      <c r="E1" t="s">
        <v>19</v>
      </c>
      <c r="F1" t="s">
        <v>26</v>
      </c>
      <c r="G1" t="s">
        <v>26</v>
      </c>
      <c r="H1" t="s">
        <v>26</v>
      </c>
      <c r="I1" t="s">
        <v>26</v>
      </c>
      <c r="J1" t="s">
        <v>26</v>
      </c>
      <c r="K1" t="s">
        <v>27</v>
      </c>
      <c r="L1" t="s">
        <v>27</v>
      </c>
      <c r="M1" t="s">
        <v>27</v>
      </c>
      <c r="N1" t="s">
        <v>27</v>
      </c>
      <c r="O1" t="s">
        <v>27</v>
      </c>
      <c r="P1" t="s">
        <v>27</v>
      </c>
      <c r="Q1" t="s">
        <v>27</v>
      </c>
      <c r="R1" t="s">
        <v>28</v>
      </c>
      <c r="S1" t="s">
        <v>28</v>
      </c>
      <c r="T1" t="s">
        <v>28</v>
      </c>
      <c r="U1" t="s">
        <v>28</v>
      </c>
      <c r="V1" t="s">
        <v>28</v>
      </c>
      <c r="W1" t="s">
        <v>28</v>
      </c>
    </row>
    <row r="2" spans="1:23" x14ac:dyDescent="0.25">
      <c r="A2" t="s">
        <v>61</v>
      </c>
      <c r="B2" t="s">
        <v>2</v>
      </c>
      <c r="C2" t="s">
        <v>1</v>
      </c>
      <c r="D2" t="s">
        <v>17</v>
      </c>
      <c r="E2" t="s">
        <v>19</v>
      </c>
      <c r="F2" t="s">
        <v>3</v>
      </c>
      <c r="G2" t="s">
        <v>4</v>
      </c>
      <c r="H2" t="s">
        <v>13</v>
      </c>
      <c r="I2" t="s">
        <v>49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18</v>
      </c>
      <c r="P2" t="s">
        <v>20</v>
      </c>
      <c r="Q2" t="s">
        <v>5</v>
      </c>
      <c r="R2" t="s">
        <v>10</v>
      </c>
      <c r="S2" t="s">
        <v>11</v>
      </c>
      <c r="T2" t="s">
        <v>12</v>
      </c>
      <c r="U2" t="s">
        <v>13</v>
      </c>
      <c r="V2" t="s">
        <v>20</v>
      </c>
      <c r="W2" t="s">
        <v>5</v>
      </c>
    </row>
    <row r="3" spans="1:23" ht="68.25" customHeight="1" x14ac:dyDescent="0.25">
      <c r="A3" t="s">
        <v>14</v>
      </c>
      <c r="B3" t="s">
        <v>22</v>
      </c>
      <c r="C3" t="s">
        <v>29</v>
      </c>
      <c r="D3" t="s">
        <v>30</v>
      </c>
      <c r="E3" t="s">
        <v>21</v>
      </c>
      <c r="F3">
        <v>7</v>
      </c>
      <c r="G3">
        <v>3</v>
      </c>
      <c r="H3">
        <v>0</v>
      </c>
      <c r="I3">
        <v>0</v>
      </c>
      <c r="J3">
        <f>SUM(F3:I3)</f>
        <v>10</v>
      </c>
      <c r="K3">
        <v>0</v>
      </c>
      <c r="L3">
        <v>10</v>
      </c>
      <c r="M3">
        <v>0</v>
      </c>
      <c r="N3">
        <v>0</v>
      </c>
      <c r="O3">
        <v>0</v>
      </c>
      <c r="P3">
        <f>J3-(SUM(K3:O3))</f>
        <v>0</v>
      </c>
      <c r="Q3">
        <f>SUM(K3:P3)</f>
        <v>10</v>
      </c>
      <c r="R3">
        <v>0</v>
      </c>
      <c r="S3">
        <v>0</v>
      </c>
      <c r="T3">
        <v>0</v>
      </c>
      <c r="U3">
        <v>0</v>
      </c>
      <c r="V3">
        <f>Q3-(SUM(R3:U3))</f>
        <v>10</v>
      </c>
      <c r="W3">
        <f t="shared" ref="W3:W12" si="0">SUM(R3:V3)</f>
        <v>10</v>
      </c>
    </row>
    <row r="4" spans="1:23" ht="96.75" customHeight="1" x14ac:dyDescent="0.25">
      <c r="A4" t="s">
        <v>14</v>
      </c>
      <c r="B4" t="s">
        <v>22</v>
      </c>
      <c r="C4" t="s">
        <v>51</v>
      </c>
      <c r="D4" t="s">
        <v>31</v>
      </c>
      <c r="E4" t="s">
        <v>21</v>
      </c>
      <c r="F4">
        <v>54</v>
      </c>
      <c r="G4">
        <v>46</v>
      </c>
      <c r="H4">
        <v>0</v>
      </c>
      <c r="I4">
        <v>0</v>
      </c>
      <c r="J4">
        <f>SUM(F4:I4)</f>
        <v>100</v>
      </c>
      <c r="K4">
        <v>0</v>
      </c>
      <c r="L4">
        <f>28+24</f>
        <v>52</v>
      </c>
      <c r="M4">
        <f>26+22</f>
        <v>48</v>
      </c>
      <c r="N4">
        <v>0</v>
      </c>
      <c r="O4">
        <v>0</v>
      </c>
      <c r="P4">
        <f t="shared" ref="P4:P19" si="1">J4-(SUM(K4:O4))</f>
        <v>0</v>
      </c>
      <c r="Q4">
        <f t="shared" ref="Q4:Q19" si="2">SUM(K4:P4)</f>
        <v>100</v>
      </c>
      <c r="R4">
        <v>0</v>
      </c>
      <c r="S4">
        <v>0</v>
      </c>
      <c r="T4">
        <v>0</v>
      </c>
      <c r="U4">
        <v>0</v>
      </c>
      <c r="V4">
        <f t="shared" ref="V4:V19" si="3">Q4-(SUM(R4:U4))</f>
        <v>100</v>
      </c>
      <c r="W4">
        <f t="shared" si="0"/>
        <v>100</v>
      </c>
    </row>
    <row r="5" spans="1:23" x14ac:dyDescent="0.25">
      <c r="A5" t="s">
        <v>14</v>
      </c>
      <c r="B5" t="s">
        <v>22</v>
      </c>
      <c r="C5" t="s">
        <v>36</v>
      </c>
      <c r="D5" t="s">
        <v>37</v>
      </c>
      <c r="E5" t="s">
        <v>25</v>
      </c>
      <c r="F5">
        <v>0</v>
      </c>
      <c r="G5">
        <v>0</v>
      </c>
      <c r="H5">
        <v>0</v>
      </c>
      <c r="I5">
        <v>2623</v>
      </c>
      <c r="J5">
        <v>2623</v>
      </c>
      <c r="K5">
        <v>0</v>
      </c>
      <c r="L5">
        <v>0</v>
      </c>
      <c r="M5">
        <v>0</v>
      </c>
      <c r="N5">
        <v>0</v>
      </c>
      <c r="O5">
        <v>0</v>
      </c>
      <c r="P5">
        <f t="shared" si="1"/>
        <v>2623</v>
      </c>
      <c r="Q5">
        <f t="shared" si="2"/>
        <v>2623</v>
      </c>
      <c r="R5">
        <v>0</v>
      </c>
      <c r="S5">
        <v>0</v>
      </c>
      <c r="T5">
        <v>0</v>
      </c>
      <c r="U5">
        <v>0</v>
      </c>
      <c r="V5">
        <f t="shared" si="3"/>
        <v>2623</v>
      </c>
      <c r="W5">
        <f t="shared" si="0"/>
        <v>2623</v>
      </c>
    </row>
    <row r="6" spans="1:23" x14ac:dyDescent="0.25">
      <c r="A6" t="s">
        <v>14</v>
      </c>
      <c r="B6" t="s">
        <v>23</v>
      </c>
      <c r="C6" t="s">
        <v>62</v>
      </c>
      <c r="D6" t="s">
        <v>34</v>
      </c>
      <c r="E6" t="s">
        <v>42</v>
      </c>
      <c r="F6">
        <v>8</v>
      </c>
      <c r="G6">
        <v>12</v>
      </c>
      <c r="H6">
        <v>0</v>
      </c>
      <c r="I6">
        <v>0</v>
      </c>
      <c r="J6">
        <f t="shared" ref="J6:J12" si="4">SUM(F6:I6)</f>
        <v>20</v>
      </c>
      <c r="K6">
        <v>0</v>
      </c>
      <c r="L6">
        <v>0</v>
      </c>
      <c r="M6">
        <v>0</v>
      </c>
      <c r="N6">
        <f>8+12</f>
        <v>20</v>
      </c>
      <c r="O6">
        <v>0</v>
      </c>
      <c r="P6">
        <f t="shared" si="1"/>
        <v>0</v>
      </c>
      <c r="Q6">
        <f t="shared" si="2"/>
        <v>20</v>
      </c>
      <c r="R6">
        <v>0</v>
      </c>
      <c r="S6">
        <v>0</v>
      </c>
      <c r="T6">
        <v>0</v>
      </c>
      <c r="U6">
        <v>0</v>
      </c>
      <c r="V6">
        <f t="shared" si="3"/>
        <v>20</v>
      </c>
      <c r="W6">
        <f t="shared" si="0"/>
        <v>20</v>
      </c>
    </row>
    <row r="7" spans="1:23" x14ac:dyDescent="0.25">
      <c r="A7" t="s">
        <v>14</v>
      </c>
      <c r="B7" t="s">
        <v>23</v>
      </c>
      <c r="C7" t="s">
        <v>52</v>
      </c>
      <c r="D7" t="s">
        <v>40</v>
      </c>
      <c r="E7" t="s">
        <v>42</v>
      </c>
      <c r="F7">
        <v>22</v>
      </c>
      <c r="G7">
        <v>70</v>
      </c>
      <c r="H7">
        <v>0</v>
      </c>
      <c r="I7">
        <v>0</v>
      </c>
      <c r="J7">
        <f t="shared" si="4"/>
        <v>92</v>
      </c>
      <c r="K7">
        <v>0</v>
      </c>
      <c r="L7">
        <v>0</v>
      </c>
      <c r="M7">
        <v>0</v>
      </c>
      <c r="N7">
        <f>16+36</f>
        <v>52</v>
      </c>
      <c r="O7">
        <f>6+34</f>
        <v>40</v>
      </c>
      <c r="P7">
        <f t="shared" si="1"/>
        <v>0</v>
      </c>
      <c r="Q7">
        <f t="shared" si="2"/>
        <v>92</v>
      </c>
      <c r="R7">
        <f>2+15</f>
        <v>17</v>
      </c>
      <c r="S7">
        <f>1+3</f>
        <v>4</v>
      </c>
      <c r="T7">
        <v>0</v>
      </c>
      <c r="U7">
        <v>0</v>
      </c>
      <c r="V7">
        <f t="shared" si="3"/>
        <v>71</v>
      </c>
      <c r="W7">
        <f t="shared" si="0"/>
        <v>92</v>
      </c>
    </row>
    <row r="8" spans="1:23" x14ac:dyDescent="0.25">
      <c r="A8" t="s">
        <v>14</v>
      </c>
      <c r="B8" t="s">
        <v>23</v>
      </c>
      <c r="C8" t="s">
        <v>63</v>
      </c>
      <c r="D8" t="s">
        <v>41</v>
      </c>
      <c r="E8" t="s">
        <v>42</v>
      </c>
      <c r="F8">
        <v>5</v>
      </c>
      <c r="G8">
        <v>3</v>
      </c>
      <c r="H8">
        <v>0</v>
      </c>
      <c r="I8">
        <v>0</v>
      </c>
      <c r="J8">
        <f t="shared" si="4"/>
        <v>8</v>
      </c>
      <c r="K8">
        <v>0</v>
      </c>
      <c r="L8">
        <v>0</v>
      </c>
      <c r="M8">
        <v>0</v>
      </c>
      <c r="N8">
        <v>8</v>
      </c>
      <c r="O8">
        <v>0</v>
      </c>
      <c r="P8">
        <f t="shared" si="1"/>
        <v>0</v>
      </c>
      <c r="Q8">
        <f t="shared" si="2"/>
        <v>8</v>
      </c>
      <c r="R8">
        <v>0</v>
      </c>
      <c r="S8">
        <v>0</v>
      </c>
      <c r="T8">
        <v>0</v>
      </c>
      <c r="U8">
        <v>0</v>
      </c>
      <c r="V8">
        <f t="shared" si="3"/>
        <v>8</v>
      </c>
      <c r="W8">
        <f t="shared" si="0"/>
        <v>8</v>
      </c>
    </row>
    <row r="9" spans="1:23" ht="94.5" customHeight="1" x14ac:dyDescent="0.25">
      <c r="A9" t="s">
        <v>15</v>
      </c>
      <c r="B9" t="s">
        <v>24</v>
      </c>
      <c r="C9" t="s">
        <v>64</v>
      </c>
      <c r="D9" t="s">
        <v>43</v>
      </c>
      <c r="E9" t="s">
        <v>35</v>
      </c>
      <c r="F9">
        <v>7</v>
      </c>
      <c r="G9">
        <v>16</v>
      </c>
      <c r="H9">
        <v>0</v>
      </c>
      <c r="I9">
        <v>0</v>
      </c>
      <c r="J9">
        <f t="shared" si="4"/>
        <v>23</v>
      </c>
      <c r="K9">
        <v>0</v>
      </c>
      <c r="L9">
        <v>0</v>
      </c>
      <c r="M9">
        <v>0</v>
      </c>
      <c r="N9">
        <v>6</v>
      </c>
      <c r="O9">
        <v>17</v>
      </c>
      <c r="P9">
        <f t="shared" si="1"/>
        <v>0</v>
      </c>
      <c r="Q9">
        <f t="shared" si="2"/>
        <v>23</v>
      </c>
      <c r="R9">
        <v>0</v>
      </c>
      <c r="S9">
        <v>0</v>
      </c>
      <c r="T9">
        <v>0</v>
      </c>
      <c r="U9">
        <v>1</v>
      </c>
      <c r="V9">
        <f t="shared" si="3"/>
        <v>22</v>
      </c>
      <c r="W9">
        <f t="shared" si="0"/>
        <v>23</v>
      </c>
    </row>
    <row r="10" spans="1:23" x14ac:dyDescent="0.25">
      <c r="A10" t="s">
        <v>15</v>
      </c>
      <c r="B10" t="s">
        <v>24</v>
      </c>
      <c r="C10" t="s">
        <v>53</v>
      </c>
      <c r="D10" t="s">
        <v>44</v>
      </c>
      <c r="E10" t="s">
        <v>42</v>
      </c>
      <c r="F10">
        <v>19</v>
      </c>
      <c r="G10">
        <v>22</v>
      </c>
      <c r="H10">
        <v>0</v>
      </c>
      <c r="I10">
        <v>0</v>
      </c>
      <c r="J10">
        <f t="shared" si="4"/>
        <v>41</v>
      </c>
      <c r="K10">
        <v>0</v>
      </c>
      <c r="L10">
        <v>0</v>
      </c>
      <c r="M10">
        <v>0</v>
      </c>
      <c r="N10">
        <f>11+9</f>
        <v>20</v>
      </c>
      <c r="O10">
        <f>8+13</f>
        <v>21</v>
      </c>
      <c r="P10">
        <f t="shared" si="1"/>
        <v>0</v>
      </c>
      <c r="Q10">
        <f t="shared" si="2"/>
        <v>41</v>
      </c>
      <c r="R10">
        <v>1</v>
      </c>
      <c r="S10">
        <v>0</v>
      </c>
      <c r="T10">
        <v>0</v>
      </c>
      <c r="U10">
        <v>1</v>
      </c>
      <c r="V10">
        <f t="shared" si="3"/>
        <v>39</v>
      </c>
      <c r="W10">
        <f t="shared" si="0"/>
        <v>41</v>
      </c>
    </row>
    <row r="11" spans="1:23" x14ac:dyDescent="0.25">
      <c r="A11" t="s">
        <v>15</v>
      </c>
      <c r="B11" t="s">
        <v>24</v>
      </c>
      <c r="C11" t="s">
        <v>65</v>
      </c>
      <c r="D11" t="s">
        <v>56</v>
      </c>
      <c r="E11" t="s">
        <v>50</v>
      </c>
      <c r="F11">
        <v>32</v>
      </c>
      <c r="G11">
        <v>16</v>
      </c>
      <c r="H11">
        <v>0</v>
      </c>
      <c r="I11">
        <v>0</v>
      </c>
      <c r="J11">
        <f t="shared" si="4"/>
        <v>48</v>
      </c>
      <c r="K11">
        <v>0</v>
      </c>
      <c r="L11">
        <v>0</v>
      </c>
      <c r="M11">
        <v>0</v>
      </c>
      <c r="N11">
        <v>27</v>
      </c>
      <c r="O11">
        <v>21</v>
      </c>
      <c r="P11">
        <f t="shared" si="1"/>
        <v>0</v>
      </c>
      <c r="Q11">
        <f t="shared" si="2"/>
        <v>48</v>
      </c>
      <c r="R11">
        <f>16+6</f>
        <v>22</v>
      </c>
      <c r="S11">
        <v>1</v>
      </c>
      <c r="T11">
        <v>0</v>
      </c>
      <c r="U11">
        <v>0</v>
      </c>
      <c r="V11">
        <f t="shared" si="3"/>
        <v>25</v>
      </c>
      <c r="W11">
        <f t="shared" si="0"/>
        <v>48</v>
      </c>
    </row>
    <row r="12" spans="1:23" x14ac:dyDescent="0.25">
      <c r="A12" t="s">
        <v>15</v>
      </c>
      <c r="B12" t="s">
        <v>24</v>
      </c>
      <c r="C12" t="s">
        <v>54</v>
      </c>
      <c r="D12" t="s">
        <v>46</v>
      </c>
      <c r="E12" t="s">
        <v>55</v>
      </c>
      <c r="F12">
        <v>22</v>
      </c>
      <c r="G12">
        <v>8</v>
      </c>
      <c r="H12">
        <v>0</v>
      </c>
      <c r="I12">
        <v>0</v>
      </c>
      <c r="J12">
        <f t="shared" si="4"/>
        <v>30</v>
      </c>
      <c r="K12">
        <v>0</v>
      </c>
      <c r="L12">
        <v>0</v>
      </c>
      <c r="M12">
        <v>0</v>
      </c>
      <c r="N12">
        <v>6</v>
      </c>
      <c r="O12">
        <v>22</v>
      </c>
      <c r="P12">
        <f t="shared" si="1"/>
        <v>2</v>
      </c>
      <c r="Q12">
        <f t="shared" si="2"/>
        <v>30</v>
      </c>
      <c r="R12">
        <v>4</v>
      </c>
      <c r="S12">
        <v>0</v>
      </c>
      <c r="T12">
        <v>0</v>
      </c>
      <c r="U12">
        <v>0</v>
      </c>
      <c r="V12">
        <f t="shared" si="3"/>
        <v>26</v>
      </c>
      <c r="W12">
        <f t="shared" si="0"/>
        <v>30</v>
      </c>
    </row>
    <row r="13" spans="1:23" ht="31.5" customHeight="1" x14ac:dyDescent="0.25">
      <c r="A13" t="s">
        <v>15</v>
      </c>
      <c r="B13" t="s">
        <v>16</v>
      </c>
      <c r="C13" t="s">
        <v>66</v>
      </c>
      <c r="D13" t="s">
        <v>32</v>
      </c>
      <c r="E13" t="s">
        <v>33</v>
      </c>
      <c r="F13">
        <v>27</v>
      </c>
      <c r="G13">
        <v>38</v>
      </c>
      <c r="H13">
        <v>0</v>
      </c>
      <c r="I13">
        <v>0</v>
      </c>
      <c r="J13">
        <f t="shared" ref="J13:J19" si="5">SUM(F13:I13)</f>
        <v>65</v>
      </c>
      <c r="K13">
        <v>0</v>
      </c>
      <c r="L13">
        <v>0</v>
      </c>
      <c r="M13">
        <v>0</v>
      </c>
      <c r="N13">
        <v>0</v>
      </c>
      <c r="O13">
        <f>F13+G13</f>
        <v>65</v>
      </c>
      <c r="P13">
        <f t="shared" si="1"/>
        <v>0</v>
      </c>
      <c r="Q13">
        <f t="shared" si="2"/>
        <v>65</v>
      </c>
      <c r="R13">
        <v>2</v>
      </c>
      <c r="S13">
        <v>0</v>
      </c>
      <c r="T13">
        <v>0</v>
      </c>
      <c r="U13">
        <v>0</v>
      </c>
      <c r="V13">
        <f t="shared" si="3"/>
        <v>63</v>
      </c>
      <c r="W13">
        <f t="shared" ref="W13:W19" si="6">SUM(R13:V13)</f>
        <v>65</v>
      </c>
    </row>
    <row r="14" spans="1:23" x14ac:dyDescent="0.25">
      <c r="A14" t="s">
        <v>15</v>
      </c>
      <c r="B14" t="s">
        <v>16</v>
      </c>
      <c r="C14" t="s">
        <v>67</v>
      </c>
      <c r="D14" t="s">
        <v>57</v>
      </c>
      <c r="E14" t="s">
        <v>55</v>
      </c>
      <c r="F14">
        <v>10</v>
      </c>
      <c r="G14">
        <v>2</v>
      </c>
      <c r="H14">
        <v>0</v>
      </c>
      <c r="I14">
        <v>0</v>
      </c>
      <c r="J14">
        <f t="shared" si="5"/>
        <v>12</v>
      </c>
      <c r="K14">
        <v>0</v>
      </c>
      <c r="L14">
        <v>0</v>
      </c>
      <c r="M14">
        <v>0</v>
      </c>
      <c r="N14">
        <v>4</v>
      </c>
      <c r="O14">
        <v>8</v>
      </c>
      <c r="P14">
        <f t="shared" si="1"/>
        <v>0</v>
      </c>
      <c r="Q14">
        <f t="shared" si="2"/>
        <v>12</v>
      </c>
      <c r="R14">
        <v>2</v>
      </c>
      <c r="S14">
        <v>0</v>
      </c>
      <c r="T14">
        <v>0</v>
      </c>
      <c r="U14">
        <v>0</v>
      </c>
      <c r="V14">
        <f t="shared" si="3"/>
        <v>10</v>
      </c>
      <c r="W14">
        <f t="shared" si="6"/>
        <v>12</v>
      </c>
    </row>
    <row r="15" spans="1:23" x14ac:dyDescent="0.25">
      <c r="A15" t="s">
        <v>15</v>
      </c>
      <c r="B15" t="s">
        <v>16</v>
      </c>
      <c r="C15" t="s">
        <v>38</v>
      </c>
      <c r="D15" t="s">
        <v>58</v>
      </c>
      <c r="E15" t="s">
        <v>55</v>
      </c>
      <c r="F15">
        <v>28</v>
      </c>
      <c r="G15">
        <v>15</v>
      </c>
      <c r="H15">
        <v>0</v>
      </c>
      <c r="I15">
        <v>0</v>
      </c>
      <c r="J15">
        <f t="shared" si="5"/>
        <v>43</v>
      </c>
      <c r="K15">
        <v>0</v>
      </c>
      <c r="L15">
        <v>0</v>
      </c>
      <c r="M15">
        <v>0</v>
      </c>
      <c r="N15">
        <v>9</v>
      </c>
      <c r="O15">
        <f>20+12+2</f>
        <v>34</v>
      </c>
      <c r="P15">
        <f t="shared" si="1"/>
        <v>0</v>
      </c>
      <c r="Q15">
        <f t="shared" si="2"/>
        <v>43</v>
      </c>
      <c r="R15">
        <v>0</v>
      </c>
      <c r="S15">
        <v>1</v>
      </c>
      <c r="T15">
        <v>1</v>
      </c>
      <c r="U15">
        <v>0</v>
      </c>
      <c r="V15">
        <f t="shared" si="3"/>
        <v>41</v>
      </c>
      <c r="W15">
        <f t="shared" si="6"/>
        <v>43</v>
      </c>
    </row>
    <row r="16" spans="1:23" x14ac:dyDescent="0.25">
      <c r="A16" t="s">
        <v>15</v>
      </c>
      <c r="B16" t="s">
        <v>16</v>
      </c>
      <c r="C16" t="s">
        <v>68</v>
      </c>
      <c r="D16" t="s">
        <v>39</v>
      </c>
      <c r="E16" t="s">
        <v>55</v>
      </c>
      <c r="F16">
        <v>13</v>
      </c>
      <c r="G16">
        <v>3</v>
      </c>
      <c r="H16">
        <v>0</v>
      </c>
      <c r="I16">
        <v>0</v>
      </c>
      <c r="J16">
        <f t="shared" si="5"/>
        <v>16</v>
      </c>
      <c r="K16">
        <v>0</v>
      </c>
      <c r="L16">
        <v>0</v>
      </c>
      <c r="M16">
        <v>0</v>
      </c>
      <c r="N16">
        <v>8</v>
      </c>
      <c r="O16">
        <v>8</v>
      </c>
      <c r="P16">
        <f t="shared" si="1"/>
        <v>0</v>
      </c>
      <c r="Q16">
        <f t="shared" si="2"/>
        <v>16</v>
      </c>
      <c r="R16">
        <v>5</v>
      </c>
      <c r="S16">
        <v>0</v>
      </c>
      <c r="T16">
        <v>0</v>
      </c>
      <c r="U16">
        <v>0</v>
      </c>
      <c r="V16">
        <f t="shared" si="3"/>
        <v>11</v>
      </c>
      <c r="W16">
        <f t="shared" si="6"/>
        <v>16</v>
      </c>
    </row>
    <row r="17" spans="1:23" x14ac:dyDescent="0.25">
      <c r="A17" t="s">
        <v>15</v>
      </c>
      <c r="B17" t="s">
        <v>16</v>
      </c>
      <c r="C17" t="s">
        <v>69</v>
      </c>
      <c r="D17" t="s">
        <v>45</v>
      </c>
      <c r="E17" t="s">
        <v>55</v>
      </c>
      <c r="F17">
        <v>8</v>
      </c>
      <c r="G17">
        <v>4</v>
      </c>
      <c r="H17">
        <v>0</v>
      </c>
      <c r="I17">
        <v>0</v>
      </c>
      <c r="J17">
        <f t="shared" si="5"/>
        <v>12</v>
      </c>
      <c r="K17">
        <v>0</v>
      </c>
      <c r="L17">
        <v>0</v>
      </c>
      <c r="M17">
        <v>0</v>
      </c>
      <c r="N17">
        <v>4</v>
      </c>
      <c r="O17">
        <v>8</v>
      </c>
      <c r="P17">
        <f t="shared" si="1"/>
        <v>0</v>
      </c>
      <c r="Q17">
        <f t="shared" si="2"/>
        <v>12</v>
      </c>
      <c r="R17">
        <v>0</v>
      </c>
      <c r="S17">
        <v>0</v>
      </c>
      <c r="T17">
        <v>0</v>
      </c>
      <c r="U17">
        <v>0</v>
      </c>
      <c r="V17">
        <f t="shared" si="3"/>
        <v>12</v>
      </c>
      <c r="W17">
        <f t="shared" si="6"/>
        <v>12</v>
      </c>
    </row>
    <row r="18" spans="1:23" ht="96.75" customHeight="1" x14ac:dyDescent="0.25">
      <c r="A18" t="s">
        <v>15</v>
      </c>
      <c r="B18" t="s">
        <v>16</v>
      </c>
      <c r="C18" t="s">
        <v>70</v>
      </c>
      <c r="D18" t="s">
        <v>47</v>
      </c>
      <c r="E18" t="s">
        <v>48</v>
      </c>
      <c r="F18">
        <v>26</v>
      </c>
      <c r="G18">
        <v>5</v>
      </c>
      <c r="H18">
        <v>0</v>
      </c>
      <c r="I18">
        <v>0</v>
      </c>
      <c r="J18">
        <f t="shared" si="5"/>
        <v>31</v>
      </c>
      <c r="K18">
        <v>0</v>
      </c>
      <c r="L18">
        <v>0</v>
      </c>
      <c r="M18">
        <v>0</v>
      </c>
      <c r="N18">
        <v>22</v>
      </c>
      <c r="O18">
        <v>9</v>
      </c>
      <c r="P18">
        <f t="shared" si="1"/>
        <v>0</v>
      </c>
      <c r="Q18">
        <f t="shared" si="2"/>
        <v>31</v>
      </c>
      <c r="R18">
        <v>5</v>
      </c>
      <c r="S18">
        <v>0</v>
      </c>
      <c r="T18">
        <v>0</v>
      </c>
      <c r="U18">
        <v>0</v>
      </c>
      <c r="V18">
        <f t="shared" si="3"/>
        <v>26</v>
      </c>
      <c r="W18">
        <f t="shared" si="6"/>
        <v>31</v>
      </c>
    </row>
    <row r="19" spans="1:23" x14ac:dyDescent="0.25">
      <c r="A19" t="s">
        <v>15</v>
      </c>
      <c r="B19" t="s">
        <v>16</v>
      </c>
      <c r="C19" t="s">
        <v>70</v>
      </c>
      <c r="D19" t="s">
        <v>71</v>
      </c>
      <c r="E19" t="s">
        <v>55</v>
      </c>
      <c r="F19">
        <v>27</v>
      </c>
      <c r="G19">
        <v>1</v>
      </c>
      <c r="H19">
        <v>0</v>
      </c>
      <c r="I19">
        <v>0</v>
      </c>
      <c r="J19">
        <f t="shared" si="5"/>
        <v>28</v>
      </c>
      <c r="K19">
        <v>0</v>
      </c>
      <c r="L19">
        <v>0</v>
      </c>
      <c r="M19">
        <v>0</v>
      </c>
      <c r="N19">
        <v>1</v>
      </c>
      <c r="O19">
        <v>25</v>
      </c>
      <c r="P19">
        <f t="shared" si="1"/>
        <v>2</v>
      </c>
      <c r="Q19">
        <f t="shared" si="2"/>
        <v>28</v>
      </c>
      <c r="R19">
        <v>4</v>
      </c>
      <c r="S19">
        <v>0</v>
      </c>
      <c r="T19">
        <v>0</v>
      </c>
      <c r="U19">
        <v>0</v>
      </c>
      <c r="V19">
        <f t="shared" si="3"/>
        <v>24</v>
      </c>
      <c r="W19">
        <f t="shared" si="6"/>
        <v>28</v>
      </c>
    </row>
    <row r="20" spans="1:23" x14ac:dyDescent="0.25">
      <c r="A20" t="s">
        <v>59</v>
      </c>
      <c r="B20" t="s">
        <v>59</v>
      </c>
      <c r="C20" t="s">
        <v>59</v>
      </c>
      <c r="D20" t="s">
        <v>59</v>
      </c>
      <c r="E20" t="s">
        <v>60</v>
      </c>
      <c r="F20">
        <f t="shared" ref="F20:W20" si="7">SUM(F3:F19)</f>
        <v>315</v>
      </c>
      <c r="G20">
        <f t="shared" si="7"/>
        <v>264</v>
      </c>
      <c r="H20">
        <f t="shared" si="7"/>
        <v>0</v>
      </c>
      <c r="I20">
        <f t="shared" si="7"/>
        <v>2623</v>
      </c>
      <c r="J20">
        <f t="shared" si="7"/>
        <v>3202</v>
      </c>
      <c r="K20">
        <f t="shared" si="7"/>
        <v>0</v>
      </c>
      <c r="L20">
        <f t="shared" si="7"/>
        <v>62</v>
      </c>
      <c r="M20">
        <f t="shared" si="7"/>
        <v>48</v>
      </c>
      <c r="N20">
        <f t="shared" si="7"/>
        <v>187</v>
      </c>
      <c r="O20">
        <f t="shared" si="7"/>
        <v>278</v>
      </c>
      <c r="P20">
        <f t="shared" si="7"/>
        <v>2627</v>
      </c>
      <c r="Q20">
        <f t="shared" si="7"/>
        <v>3202</v>
      </c>
      <c r="R20">
        <f t="shared" si="7"/>
        <v>62</v>
      </c>
      <c r="S20">
        <f t="shared" si="7"/>
        <v>6</v>
      </c>
      <c r="T20">
        <f t="shared" si="7"/>
        <v>1</v>
      </c>
      <c r="U20">
        <f t="shared" si="7"/>
        <v>2</v>
      </c>
      <c r="V20">
        <f t="shared" si="7"/>
        <v>3131</v>
      </c>
      <c r="W20">
        <f t="shared" si="7"/>
        <v>3202</v>
      </c>
    </row>
  </sheetData>
  <pageMargins left="0.25" right="0.25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1er cuatri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Gioiosa Chan</cp:lastModifiedBy>
  <cp:lastPrinted>2022-05-03T18:40:29Z</cp:lastPrinted>
  <dcterms:created xsi:type="dcterms:W3CDTF">2019-03-26T20:32:13Z</dcterms:created>
  <dcterms:modified xsi:type="dcterms:W3CDTF">2023-10-05T04:06:46Z</dcterms:modified>
</cp:coreProperties>
</file>