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-my.sharepoint.com/personal/dpocon_inap_gob_gt/Documents/Escritorio/Datos Abiertos Primer Semestre 2024/CONJUNTO RECURSOS HUMANOS/"/>
    </mc:Choice>
  </mc:AlternateContent>
  <xr:revisionPtr revIDLastSave="25" documentId="8_{8122FE36-0062-4177-AAC9-A48DF181C20B}" xr6:coauthVersionLast="47" xr6:coauthVersionMax="47" xr10:uidLastSave="{ABEE32C2-D037-4DAC-A37D-DB87AE454E31}"/>
  <bookViews>
    <workbookView xWindow="-120" yWindow="-120" windowWidth="29040" windowHeight="15720" activeTab="3" xr2:uid="{F73423A8-87B6-4B00-85CC-16F32F51911C}"/>
  </bookViews>
  <sheets>
    <sheet name="OCTUBRE" sheetId="2" r:id="rId1"/>
    <sheet name="NOVIEMBRE" sheetId="1" r:id="rId2"/>
    <sheet name="DICIEMBRE" sheetId="3" r:id="rId3"/>
    <sheet name="Hoja1" sheetId="4" r:id="rId4"/>
  </sheets>
  <definedNames>
    <definedName name="_xlnm.Print_Titles" localSheetId="2">DICIEMBRE!$1:$2</definedName>
    <definedName name="_xlnm.Print_Titles" localSheetId="1">NOVIEMBRE!$2:$2</definedName>
    <definedName name="_xlnm.Print_Titles" localSheetId="0">OCTUBRE!$2:$2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6" i="3" l="1"/>
  <c r="Q126" i="3" s="1"/>
  <c r="O125" i="3"/>
  <c r="Q125" i="3" s="1"/>
  <c r="O124" i="3"/>
  <c r="Q124" i="3" s="1"/>
  <c r="O123" i="3"/>
  <c r="Q123" i="3" s="1"/>
  <c r="O122" i="3"/>
  <c r="Q122" i="3" s="1"/>
  <c r="Q121" i="3"/>
  <c r="Q120" i="3"/>
  <c r="O119" i="3"/>
  <c r="Q119" i="3" s="1"/>
  <c r="O118" i="3"/>
  <c r="Q118" i="3" s="1"/>
  <c r="O116" i="3"/>
  <c r="Q116" i="3" s="1"/>
  <c r="O115" i="3"/>
  <c r="Q115" i="3" s="1"/>
  <c r="O114" i="3"/>
  <c r="Q114" i="3" s="1"/>
  <c r="O113" i="3"/>
  <c r="Q113" i="3" s="1"/>
  <c r="O112" i="3"/>
  <c r="Q112" i="3" s="1"/>
  <c r="O111" i="3"/>
  <c r="Q111" i="3" s="1"/>
  <c r="P110" i="3"/>
  <c r="O110" i="3"/>
  <c r="L109" i="3"/>
  <c r="O109" i="3" s="1"/>
  <c r="Q109" i="3" s="1"/>
  <c r="L108" i="3"/>
  <c r="O108" i="3" s="1"/>
  <c r="Q108" i="3" s="1"/>
  <c r="O107" i="3"/>
  <c r="Q107" i="3" s="1"/>
  <c r="O106" i="3"/>
  <c r="Q106" i="3" s="1"/>
  <c r="O105" i="3"/>
  <c r="Q105" i="3" s="1"/>
  <c r="O104" i="3"/>
  <c r="Q104" i="3" s="1"/>
  <c r="O103" i="3"/>
  <c r="Q103" i="3" s="1"/>
  <c r="O102" i="3"/>
  <c r="Q102" i="3" s="1"/>
  <c r="O101" i="3"/>
  <c r="Q101" i="3" s="1"/>
  <c r="O100" i="3"/>
  <c r="Q100" i="3" s="1"/>
  <c r="O99" i="3"/>
  <c r="Q99" i="3" s="1"/>
  <c r="P98" i="3"/>
  <c r="O98" i="3"/>
  <c r="O97" i="3"/>
  <c r="Q97" i="3" s="1"/>
  <c r="O96" i="3"/>
  <c r="Q96" i="3" s="1"/>
  <c r="O95" i="3"/>
  <c r="Q95" i="3" s="1"/>
  <c r="O94" i="3"/>
  <c r="Q94" i="3" s="1"/>
  <c r="O93" i="3"/>
  <c r="Q93" i="3" s="1"/>
  <c r="O92" i="3"/>
  <c r="Q92" i="3" s="1"/>
  <c r="O91" i="3"/>
  <c r="Q91" i="3" s="1"/>
  <c r="O90" i="3"/>
  <c r="Q90" i="3" s="1"/>
  <c r="O89" i="3"/>
  <c r="Q89" i="3" s="1"/>
  <c r="O88" i="3"/>
  <c r="Q88" i="3" s="1"/>
  <c r="O87" i="3"/>
  <c r="Q87" i="3" s="1"/>
  <c r="O86" i="3"/>
  <c r="Q86" i="3" s="1"/>
  <c r="O85" i="3"/>
  <c r="Q85" i="3" s="1"/>
  <c r="O84" i="3"/>
  <c r="Q84" i="3" s="1"/>
  <c r="O83" i="3"/>
  <c r="Q83" i="3" s="1"/>
  <c r="O82" i="3"/>
  <c r="Q82" i="3" s="1"/>
  <c r="O81" i="3"/>
  <c r="Q81" i="3" s="1"/>
  <c r="O80" i="3"/>
  <c r="Q80" i="3" s="1"/>
  <c r="P79" i="3"/>
  <c r="O79" i="3"/>
  <c r="Q79" i="3" s="1"/>
  <c r="O78" i="3"/>
  <c r="Q78" i="3" s="1"/>
  <c r="O77" i="3"/>
  <c r="Q77" i="3" s="1"/>
  <c r="O76" i="3"/>
  <c r="Q76" i="3" s="1"/>
  <c r="O75" i="3"/>
  <c r="Q75" i="3" s="1"/>
  <c r="O74" i="3"/>
  <c r="Q74" i="3" s="1"/>
  <c r="P73" i="3"/>
  <c r="O73" i="3"/>
  <c r="Q72" i="3"/>
  <c r="O71" i="3"/>
  <c r="Q71" i="3" s="1"/>
  <c r="O70" i="3"/>
  <c r="Q70" i="3" s="1"/>
  <c r="O69" i="3"/>
  <c r="Q69" i="3" s="1"/>
  <c r="O68" i="3"/>
  <c r="Q68" i="3" s="1"/>
  <c r="O67" i="3"/>
  <c r="Q67" i="3" s="1"/>
  <c r="O66" i="3"/>
  <c r="Q66" i="3" s="1"/>
  <c r="F65" i="3"/>
  <c r="O65" i="3" s="1"/>
  <c r="Q65" i="3" s="1"/>
  <c r="Q64" i="3"/>
  <c r="P63" i="3"/>
  <c r="O63" i="3"/>
  <c r="Q63" i="3" s="1"/>
  <c r="P62" i="3"/>
  <c r="O62" i="3"/>
  <c r="Q62" i="3" s="1"/>
  <c r="P61" i="3"/>
  <c r="O61" i="3"/>
  <c r="O60" i="3"/>
  <c r="Q60" i="3" s="1"/>
  <c r="O59" i="3"/>
  <c r="Q59" i="3" s="1"/>
  <c r="O58" i="3"/>
  <c r="Q58" i="3" s="1"/>
  <c r="O57" i="3"/>
  <c r="Q57" i="3" s="1"/>
  <c r="O56" i="3"/>
  <c r="Q56" i="3" s="1"/>
  <c r="P55" i="3"/>
  <c r="O55" i="3"/>
  <c r="O54" i="3"/>
  <c r="Q54" i="3" s="1"/>
  <c r="O53" i="3"/>
  <c r="Q53" i="3" s="1"/>
  <c r="F52" i="3"/>
  <c r="O52" i="3" s="1"/>
  <c r="Q52" i="3" s="1"/>
  <c r="O51" i="3"/>
  <c r="Q51" i="3" s="1"/>
  <c r="O50" i="3"/>
  <c r="Q50" i="3" s="1"/>
  <c r="F49" i="3"/>
  <c r="O49" i="3" s="1"/>
  <c r="Q49" i="3" s="1"/>
  <c r="O48" i="3"/>
  <c r="Q48" i="3" s="1"/>
  <c r="O47" i="3"/>
  <c r="Q47" i="3" s="1"/>
  <c r="O46" i="3"/>
  <c r="Q46" i="3" s="1"/>
  <c r="Q45" i="3"/>
  <c r="O44" i="3"/>
  <c r="Q44" i="3" s="1"/>
  <c r="O43" i="3"/>
  <c r="Q43" i="3" s="1"/>
  <c r="F42" i="3"/>
  <c r="O42" i="3" s="1"/>
  <c r="Q42" i="3" s="1"/>
  <c r="F41" i="3"/>
  <c r="O41" i="3" s="1"/>
  <c r="Q41" i="3" s="1"/>
  <c r="F40" i="3"/>
  <c r="O40" i="3" s="1"/>
  <c r="Q40" i="3" s="1"/>
  <c r="F39" i="3"/>
  <c r="O39" i="3" s="1"/>
  <c r="Q39" i="3" s="1"/>
  <c r="Q38" i="3"/>
  <c r="F38" i="3"/>
  <c r="F37" i="3"/>
  <c r="O37" i="3" s="1"/>
  <c r="Q37" i="3" s="1"/>
  <c r="O36" i="3"/>
  <c r="Q36" i="3" s="1"/>
  <c r="O35" i="3"/>
  <c r="Q35" i="3" s="1"/>
  <c r="O34" i="3"/>
  <c r="Q34" i="3" s="1"/>
  <c r="O33" i="3"/>
  <c r="Q33" i="3" s="1"/>
  <c r="O32" i="3"/>
  <c r="Q32" i="3" s="1"/>
  <c r="F31" i="3"/>
  <c r="O31" i="3" s="1"/>
  <c r="Q31" i="3" s="1"/>
  <c r="F30" i="3"/>
  <c r="O30" i="3" s="1"/>
  <c r="Q30" i="3" s="1"/>
  <c r="O29" i="3"/>
  <c r="Q29" i="3" s="1"/>
  <c r="O28" i="3"/>
  <c r="Q28" i="3" s="1"/>
  <c r="F27" i="3"/>
  <c r="O27" i="3" s="1"/>
  <c r="Q27" i="3" s="1"/>
  <c r="O26" i="3"/>
  <c r="Q26" i="3" s="1"/>
  <c r="O25" i="3"/>
  <c r="Q25" i="3" s="1"/>
  <c r="P24" i="3"/>
  <c r="O24" i="3"/>
  <c r="F23" i="3"/>
  <c r="O23" i="3" s="1"/>
  <c r="Q23" i="3" s="1"/>
  <c r="O22" i="3"/>
  <c r="Q22" i="3" s="1"/>
  <c r="O21" i="3"/>
  <c r="Q21" i="3" s="1"/>
  <c r="O20" i="3"/>
  <c r="Q20" i="3" s="1"/>
  <c r="F19" i="3"/>
  <c r="O19" i="3" s="1"/>
  <c r="Q19" i="3" s="1"/>
  <c r="O18" i="3"/>
  <c r="Q18" i="3" s="1"/>
  <c r="L17" i="3"/>
  <c r="O17" i="3" s="1"/>
  <c r="Q17" i="3" s="1"/>
  <c r="O16" i="3"/>
  <c r="Q16" i="3" s="1"/>
  <c r="O15" i="3"/>
  <c r="Q15" i="3" s="1"/>
  <c r="O14" i="3"/>
  <c r="Q14" i="3" s="1"/>
  <c r="F13" i="3"/>
  <c r="O13" i="3" s="1"/>
  <c r="Q13" i="3" s="1"/>
  <c r="O12" i="3"/>
  <c r="Q12" i="3" s="1"/>
  <c r="O11" i="3"/>
  <c r="Q11" i="3" s="1"/>
  <c r="F10" i="3"/>
  <c r="O10" i="3" s="1"/>
  <c r="Q10" i="3" s="1"/>
  <c r="I9" i="3"/>
  <c r="O9" i="3" s="1"/>
  <c r="Q9" i="3" s="1"/>
  <c r="O8" i="3"/>
  <c r="Q8" i="3" s="1"/>
  <c r="F8" i="3"/>
  <c r="F7" i="3"/>
  <c r="O7" i="3" s="1"/>
  <c r="Q7" i="3" s="1"/>
  <c r="O6" i="3"/>
  <c r="Q6" i="3" s="1"/>
  <c r="I5" i="3"/>
  <c r="O5" i="3" s="1"/>
  <c r="Q5" i="3" s="1"/>
  <c r="I4" i="3"/>
  <c r="O4" i="3" s="1"/>
  <c r="Q4" i="3" s="1"/>
  <c r="O3" i="3"/>
  <c r="Q3" i="3" s="1"/>
  <c r="Q98" i="3" l="1"/>
  <c r="Q61" i="3"/>
  <c r="Q110" i="3"/>
  <c r="Q73" i="3"/>
  <c r="Q55" i="3"/>
  <c r="Q24" i="3"/>
  <c r="O113" i="2"/>
  <c r="Q113" i="2" s="1"/>
  <c r="O112" i="2"/>
  <c r="Q112" i="2" s="1"/>
  <c r="O111" i="2"/>
  <c r="Q111" i="2" s="1"/>
  <c r="O110" i="2"/>
  <c r="Q110" i="2" s="1"/>
  <c r="O109" i="2"/>
  <c r="Q109" i="2" s="1"/>
  <c r="Q108" i="2"/>
  <c r="Q107" i="2"/>
  <c r="Q106" i="2"/>
  <c r="Q105" i="2"/>
  <c r="O103" i="2"/>
  <c r="Q103" i="2" s="1"/>
  <c r="O102" i="2"/>
  <c r="Q102" i="2" s="1"/>
  <c r="O101" i="2"/>
  <c r="Q101" i="2" s="1"/>
  <c r="O100" i="2"/>
  <c r="Q100" i="2" s="1"/>
  <c r="O99" i="2"/>
  <c r="Q99" i="2" s="1"/>
  <c r="O98" i="2"/>
  <c r="Q98" i="2" s="1"/>
  <c r="O97" i="2"/>
  <c r="Q97" i="2" s="1"/>
  <c r="O96" i="2"/>
  <c r="Q96" i="2" s="1"/>
  <c r="O95" i="2"/>
  <c r="Q95" i="2" s="1"/>
  <c r="O94" i="2"/>
  <c r="Q94" i="2" s="1"/>
  <c r="O93" i="2"/>
  <c r="Q93" i="2" s="1"/>
  <c r="O92" i="2"/>
  <c r="Q92" i="2" s="1"/>
  <c r="O91" i="2"/>
  <c r="Q91" i="2" s="1"/>
  <c r="O90" i="2"/>
  <c r="Q90" i="2" s="1"/>
  <c r="O89" i="2"/>
  <c r="Q89" i="2" s="1"/>
  <c r="O88" i="2"/>
  <c r="Q88" i="2" s="1"/>
  <c r="O87" i="2"/>
  <c r="Q87" i="2" s="1"/>
  <c r="O86" i="2"/>
  <c r="Q86" i="2" s="1"/>
  <c r="O85" i="2"/>
  <c r="Q85" i="2" s="1"/>
  <c r="O84" i="2"/>
  <c r="Q84" i="2" s="1"/>
  <c r="O83" i="2"/>
  <c r="Q83" i="2" s="1"/>
  <c r="O82" i="2"/>
  <c r="Q82" i="2" s="1"/>
  <c r="O81" i="2"/>
  <c r="Q81" i="2" s="1"/>
  <c r="O80" i="2"/>
  <c r="Q80" i="2" s="1"/>
  <c r="O79" i="2"/>
  <c r="Q79" i="2" s="1"/>
  <c r="O78" i="2"/>
  <c r="Q78" i="2" s="1"/>
  <c r="O77" i="2"/>
  <c r="Q77" i="2" s="1"/>
  <c r="O76" i="2"/>
  <c r="Q76" i="2" s="1"/>
  <c r="O75" i="2"/>
  <c r="Q75" i="2" s="1"/>
  <c r="Q74" i="2"/>
  <c r="O73" i="2"/>
  <c r="Q73" i="2" s="1"/>
  <c r="O72" i="2"/>
  <c r="Q72" i="2" s="1"/>
  <c r="O71" i="2"/>
  <c r="Q71" i="2" s="1"/>
  <c r="O70" i="2"/>
  <c r="Q70" i="2" s="1"/>
  <c r="O69" i="2"/>
  <c r="Q69" i="2" s="1"/>
  <c r="O68" i="2"/>
  <c r="Q68" i="2" s="1"/>
  <c r="F67" i="2"/>
  <c r="O67" i="2" s="1"/>
  <c r="Q67" i="2" s="1"/>
  <c r="Q66" i="2"/>
  <c r="O65" i="2"/>
  <c r="Q65" i="2" s="1"/>
  <c r="O64" i="2"/>
  <c r="Q64" i="2" s="1"/>
  <c r="O63" i="2"/>
  <c r="Q63" i="2" s="1"/>
  <c r="O62" i="2"/>
  <c r="Q62" i="2" s="1"/>
  <c r="O61" i="2"/>
  <c r="Q61" i="2" s="1"/>
  <c r="O60" i="2"/>
  <c r="Q60" i="2" s="1"/>
  <c r="O59" i="2"/>
  <c r="Q59" i="2" s="1"/>
  <c r="O58" i="2"/>
  <c r="Q58" i="2" s="1"/>
  <c r="O57" i="2"/>
  <c r="Q57" i="2" s="1"/>
  <c r="O56" i="2"/>
  <c r="Q56" i="2" s="1"/>
  <c r="O55" i="2"/>
  <c r="Q55" i="2" s="1"/>
  <c r="O54" i="2"/>
  <c r="Q54" i="2" s="1"/>
  <c r="K53" i="2"/>
  <c r="F53" i="2"/>
  <c r="O52" i="2"/>
  <c r="Q52" i="2" s="1"/>
  <c r="O51" i="2"/>
  <c r="Q51" i="2" s="1"/>
  <c r="O50" i="2"/>
  <c r="Q50" i="2" s="1"/>
  <c r="F49" i="2"/>
  <c r="O49" i="2" s="1"/>
  <c r="Q49" i="2" s="1"/>
  <c r="O48" i="2"/>
  <c r="Q48" i="2" s="1"/>
  <c r="O47" i="2"/>
  <c r="Q47" i="2" s="1"/>
  <c r="O46" i="2"/>
  <c r="Q46" i="2" s="1"/>
  <c r="Q45" i="2"/>
  <c r="O44" i="2"/>
  <c r="Q44" i="2" s="1"/>
  <c r="O43" i="2"/>
  <c r="Q43" i="2" s="1"/>
  <c r="F42" i="2"/>
  <c r="O42" i="2" s="1"/>
  <c r="Q42" i="2" s="1"/>
  <c r="F41" i="2"/>
  <c r="O41" i="2" s="1"/>
  <c r="Q41" i="2" s="1"/>
  <c r="F40" i="2"/>
  <c r="O40" i="2" s="1"/>
  <c r="Q40" i="2" s="1"/>
  <c r="F39" i="2"/>
  <c r="O39" i="2" s="1"/>
  <c r="Q39" i="2" s="1"/>
  <c r="Q38" i="2"/>
  <c r="F38" i="2"/>
  <c r="F37" i="2"/>
  <c r="O37" i="2" s="1"/>
  <c r="Q37" i="2" s="1"/>
  <c r="O36" i="2"/>
  <c r="Q36" i="2" s="1"/>
  <c r="O35" i="2"/>
  <c r="Q35" i="2" s="1"/>
  <c r="O34" i="2"/>
  <c r="Q34" i="2" s="1"/>
  <c r="O33" i="2"/>
  <c r="Q33" i="2" s="1"/>
  <c r="O32" i="2"/>
  <c r="Q32" i="2" s="1"/>
  <c r="F31" i="2"/>
  <c r="O31" i="2" s="1"/>
  <c r="Q31" i="2" s="1"/>
  <c r="F30" i="2"/>
  <c r="O30" i="2" s="1"/>
  <c r="Q30" i="2" s="1"/>
  <c r="O29" i="2"/>
  <c r="Q29" i="2" s="1"/>
  <c r="O28" i="2"/>
  <c r="Q28" i="2" s="1"/>
  <c r="F27" i="2"/>
  <c r="O27" i="2" s="1"/>
  <c r="Q27" i="2" s="1"/>
  <c r="O26" i="2"/>
  <c r="Q26" i="2" s="1"/>
  <c r="O25" i="2"/>
  <c r="Q25" i="2" s="1"/>
  <c r="O24" i="2"/>
  <c r="Q24" i="2" s="1"/>
  <c r="F23" i="2"/>
  <c r="O23" i="2" s="1"/>
  <c r="Q23" i="2" s="1"/>
  <c r="O22" i="2"/>
  <c r="Q22" i="2" s="1"/>
  <c r="O21" i="2"/>
  <c r="Q21" i="2" s="1"/>
  <c r="O20" i="2"/>
  <c r="Q20" i="2" s="1"/>
  <c r="F19" i="2"/>
  <c r="O19" i="2" s="1"/>
  <c r="Q19" i="2" s="1"/>
  <c r="O18" i="2"/>
  <c r="Q18" i="2" s="1"/>
  <c r="L17" i="2"/>
  <c r="O17" i="2" s="1"/>
  <c r="Q17" i="2" s="1"/>
  <c r="O16" i="2"/>
  <c r="Q16" i="2" s="1"/>
  <c r="O15" i="2"/>
  <c r="Q15" i="2" s="1"/>
  <c r="O14" i="2"/>
  <c r="Q14" i="2" s="1"/>
  <c r="F13" i="2"/>
  <c r="O13" i="2" s="1"/>
  <c r="Q13" i="2" s="1"/>
  <c r="O12" i="2"/>
  <c r="Q12" i="2" s="1"/>
  <c r="O11" i="2"/>
  <c r="Q11" i="2" s="1"/>
  <c r="F10" i="2"/>
  <c r="O10" i="2" s="1"/>
  <c r="Q10" i="2" s="1"/>
  <c r="I9" i="2"/>
  <c r="O9" i="2" s="1"/>
  <c r="Q9" i="2" s="1"/>
  <c r="F8" i="2"/>
  <c r="O8" i="2" s="1"/>
  <c r="Q8" i="2" s="1"/>
  <c r="F7" i="2"/>
  <c r="O7" i="2" s="1"/>
  <c r="Q7" i="2" s="1"/>
  <c r="O6" i="2"/>
  <c r="Q6" i="2" s="1"/>
  <c r="I5" i="2"/>
  <c r="O5" i="2" s="1"/>
  <c r="Q5" i="2" s="1"/>
  <c r="I4" i="2"/>
  <c r="O4" i="2" s="1"/>
  <c r="Q4" i="2" s="1"/>
  <c r="O3" i="2"/>
  <c r="Q3" i="2" s="1"/>
  <c r="O53" i="2" l="1"/>
  <c r="Q53" i="2" s="1"/>
  <c r="O124" i="1" l="1"/>
  <c r="Q124" i="1" s="1"/>
  <c r="O123" i="1"/>
  <c r="Q123" i="1" s="1"/>
  <c r="O122" i="1"/>
  <c r="Q122" i="1" s="1"/>
  <c r="O121" i="1"/>
  <c r="Q121" i="1" s="1"/>
  <c r="O120" i="1"/>
  <c r="Q120" i="1" s="1"/>
  <c r="Q119" i="1"/>
  <c r="Q118" i="1"/>
  <c r="Q117" i="1"/>
  <c r="Q116" i="1"/>
  <c r="O114" i="1"/>
  <c r="Q114" i="1" s="1"/>
  <c r="O113" i="1"/>
  <c r="Q113" i="1" s="1"/>
  <c r="O112" i="1"/>
  <c r="Q112" i="1" s="1"/>
  <c r="O111" i="1"/>
  <c r="Q111" i="1" s="1"/>
  <c r="P110" i="1"/>
  <c r="L110" i="1"/>
  <c r="K110" i="1"/>
  <c r="J110" i="1"/>
  <c r="F110" i="1"/>
  <c r="P109" i="1"/>
  <c r="L109" i="1"/>
  <c r="K109" i="1"/>
  <c r="J109" i="1"/>
  <c r="F109" i="1"/>
  <c r="O108" i="1"/>
  <c r="Q108" i="1" s="1"/>
  <c r="O107" i="1"/>
  <c r="Q107" i="1" s="1"/>
  <c r="O106" i="1"/>
  <c r="Q106" i="1" s="1"/>
  <c r="O105" i="1"/>
  <c r="Q105" i="1" s="1"/>
  <c r="O104" i="1"/>
  <c r="Q104" i="1" s="1"/>
  <c r="O103" i="1"/>
  <c r="Q103" i="1" s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P95" i="1"/>
  <c r="O95" i="1"/>
  <c r="P94" i="1"/>
  <c r="O94" i="1"/>
  <c r="P93" i="1"/>
  <c r="O93" i="1"/>
  <c r="P92" i="1"/>
  <c r="O92" i="1"/>
  <c r="O91" i="1"/>
  <c r="Q91" i="1" s="1"/>
  <c r="P90" i="1"/>
  <c r="O90" i="1"/>
  <c r="Q90" i="1" s="1"/>
  <c r="P89" i="1"/>
  <c r="O89" i="1"/>
  <c r="P88" i="1"/>
  <c r="O88" i="1"/>
  <c r="O87" i="1"/>
  <c r="Q87" i="1" s="1"/>
  <c r="P86" i="1"/>
  <c r="K86" i="1"/>
  <c r="O86" i="1" s="1"/>
  <c r="P85" i="1"/>
  <c r="K85" i="1"/>
  <c r="O85" i="1" s="1"/>
  <c r="O84" i="1"/>
  <c r="Q84" i="1" s="1"/>
  <c r="O83" i="1"/>
  <c r="Q83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6" i="1"/>
  <c r="Q76" i="1" s="1"/>
  <c r="O75" i="1"/>
  <c r="Q75" i="1" s="1"/>
  <c r="O74" i="1"/>
  <c r="Q74" i="1" s="1"/>
  <c r="Q73" i="1"/>
  <c r="O72" i="1"/>
  <c r="Q72" i="1" s="1"/>
  <c r="O71" i="1"/>
  <c r="Q71" i="1" s="1"/>
  <c r="O70" i="1"/>
  <c r="Q70" i="1" s="1"/>
  <c r="O69" i="1"/>
  <c r="Q69" i="1" s="1"/>
  <c r="O68" i="1"/>
  <c r="Q68" i="1" s="1"/>
  <c r="O67" i="1"/>
  <c r="Q67" i="1" s="1"/>
  <c r="F66" i="1"/>
  <c r="O66" i="1" s="1"/>
  <c r="Q66" i="1" s="1"/>
  <c r="Q65" i="1"/>
  <c r="O64" i="1"/>
  <c r="Q64" i="1" s="1"/>
  <c r="O63" i="1"/>
  <c r="Q63" i="1" s="1"/>
  <c r="O62" i="1"/>
  <c r="Q62" i="1" s="1"/>
  <c r="O61" i="1"/>
  <c r="Q61" i="1" s="1"/>
  <c r="O60" i="1"/>
  <c r="Q60" i="1" s="1"/>
  <c r="O59" i="1"/>
  <c r="Q59" i="1" s="1"/>
  <c r="O58" i="1"/>
  <c r="Q58" i="1" s="1"/>
  <c r="O57" i="1"/>
  <c r="Q57" i="1" s="1"/>
  <c r="O56" i="1"/>
  <c r="Q56" i="1" s="1"/>
  <c r="O55" i="1"/>
  <c r="Q55" i="1" s="1"/>
  <c r="O54" i="1"/>
  <c r="Q54" i="1" s="1"/>
  <c r="F53" i="1"/>
  <c r="O53" i="1" s="1"/>
  <c r="Q53" i="1" s="1"/>
  <c r="O52" i="1"/>
  <c r="Q52" i="1" s="1"/>
  <c r="O51" i="1"/>
  <c r="Q51" i="1" s="1"/>
  <c r="F50" i="1"/>
  <c r="O50" i="1" s="1"/>
  <c r="Q50" i="1" s="1"/>
  <c r="O49" i="1"/>
  <c r="Q49" i="1" s="1"/>
  <c r="O48" i="1"/>
  <c r="Q48" i="1" s="1"/>
  <c r="O47" i="1"/>
  <c r="Q47" i="1" s="1"/>
  <c r="Q46" i="1"/>
  <c r="O45" i="1"/>
  <c r="Q45" i="1" s="1"/>
  <c r="O44" i="1"/>
  <c r="Q44" i="1" s="1"/>
  <c r="F43" i="1"/>
  <c r="O43" i="1" s="1"/>
  <c r="Q43" i="1" s="1"/>
  <c r="F42" i="1"/>
  <c r="O42" i="1" s="1"/>
  <c r="Q42" i="1" s="1"/>
  <c r="F41" i="1"/>
  <c r="O41" i="1" s="1"/>
  <c r="Q41" i="1" s="1"/>
  <c r="F40" i="1"/>
  <c r="O40" i="1" s="1"/>
  <c r="Q40" i="1" s="1"/>
  <c r="Q39" i="1"/>
  <c r="F39" i="1"/>
  <c r="F38" i="1"/>
  <c r="O38" i="1" s="1"/>
  <c r="Q38" i="1" s="1"/>
  <c r="O37" i="1"/>
  <c r="Q37" i="1" s="1"/>
  <c r="O36" i="1"/>
  <c r="Q36" i="1" s="1"/>
  <c r="O35" i="1"/>
  <c r="Q35" i="1" s="1"/>
  <c r="O34" i="1"/>
  <c r="Q34" i="1" s="1"/>
  <c r="O33" i="1"/>
  <c r="Q33" i="1" s="1"/>
  <c r="F32" i="1"/>
  <c r="O32" i="1" s="1"/>
  <c r="Q32" i="1" s="1"/>
  <c r="F31" i="1"/>
  <c r="O31" i="1" s="1"/>
  <c r="Q31" i="1" s="1"/>
  <c r="O30" i="1"/>
  <c r="Q30" i="1" s="1"/>
  <c r="O29" i="1"/>
  <c r="Q29" i="1" s="1"/>
  <c r="F28" i="1"/>
  <c r="O28" i="1" s="1"/>
  <c r="Q28" i="1" s="1"/>
  <c r="O27" i="1"/>
  <c r="Q27" i="1" s="1"/>
  <c r="O26" i="1"/>
  <c r="Q26" i="1" s="1"/>
  <c r="O25" i="1"/>
  <c r="Q25" i="1" s="1"/>
  <c r="F24" i="1"/>
  <c r="O24" i="1" s="1"/>
  <c r="Q24" i="1" s="1"/>
  <c r="O23" i="1"/>
  <c r="Q23" i="1" s="1"/>
  <c r="O22" i="1"/>
  <c r="Q22" i="1" s="1"/>
  <c r="O21" i="1"/>
  <c r="Q21" i="1" s="1"/>
  <c r="F20" i="1"/>
  <c r="O20" i="1" s="1"/>
  <c r="Q20" i="1" s="1"/>
  <c r="O19" i="1"/>
  <c r="Q19" i="1" s="1"/>
  <c r="L18" i="1"/>
  <c r="O18" i="1" s="1"/>
  <c r="Q18" i="1" s="1"/>
  <c r="O17" i="1"/>
  <c r="Q17" i="1" s="1"/>
  <c r="O16" i="1"/>
  <c r="Q16" i="1" s="1"/>
  <c r="O15" i="1"/>
  <c r="Q15" i="1" s="1"/>
  <c r="O14" i="1"/>
  <c r="Q14" i="1" s="1"/>
  <c r="F13" i="1"/>
  <c r="O13" i="1" s="1"/>
  <c r="Q13" i="1" s="1"/>
  <c r="O12" i="1"/>
  <c r="Q12" i="1" s="1"/>
  <c r="O11" i="1"/>
  <c r="Q11" i="1" s="1"/>
  <c r="F10" i="1"/>
  <c r="O10" i="1" s="1"/>
  <c r="Q10" i="1" s="1"/>
  <c r="I9" i="1"/>
  <c r="O9" i="1" s="1"/>
  <c r="Q9" i="1" s="1"/>
  <c r="F8" i="1"/>
  <c r="O8" i="1" s="1"/>
  <c r="Q8" i="1" s="1"/>
  <c r="F7" i="1"/>
  <c r="O7" i="1" s="1"/>
  <c r="Q7" i="1" s="1"/>
  <c r="O6" i="1"/>
  <c r="Q6" i="1" s="1"/>
  <c r="I5" i="1"/>
  <c r="O5" i="1" s="1"/>
  <c r="Q5" i="1" s="1"/>
  <c r="I4" i="1"/>
  <c r="O4" i="1" s="1"/>
  <c r="Q4" i="1" s="1"/>
  <c r="O3" i="1"/>
  <c r="Q3" i="1" s="1"/>
  <c r="Q85" i="1" l="1"/>
  <c r="Q92" i="1"/>
  <c r="Q86" i="1"/>
  <c r="Q94" i="1"/>
  <c r="Q95" i="1"/>
  <c r="Q88" i="1"/>
  <c r="O110" i="1"/>
  <c r="Q110" i="1" s="1"/>
  <c r="Q93" i="1"/>
  <c r="Q89" i="1"/>
  <c r="O109" i="1"/>
  <c r="Q109" i="1" s="1"/>
</calcChain>
</file>

<file path=xl/sharedStrings.xml><?xml version="1.0" encoding="utf-8"?>
<sst xmlns="http://schemas.openxmlformats.org/spreadsheetml/2006/main" count="6455" uniqueCount="199">
  <si>
    <t xml:space="preserve">No. </t>
  </si>
  <si>
    <t>Renglón</t>
  </si>
  <si>
    <t>Nombres y Apellidos (Empleado/Servidor Público)</t>
  </si>
  <si>
    <t>CARGO</t>
  </si>
  <si>
    <t>DEPENDENCIA</t>
  </si>
  <si>
    <t>SUELDO BASE</t>
  </si>
  <si>
    <t>HONORARIO</t>
  </si>
  <si>
    <t>COMPLEMENTO POR ANTIGÜEDAD</t>
  </si>
  <si>
    <t>BONIFICACIÓN PROFESIONAL</t>
  </si>
  <si>
    <t>BONO ESPECÍFICO</t>
  </si>
  <si>
    <t xml:space="preserve"> COMPLEMENTO PERSONAL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</si>
  <si>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</si>
  <si>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</si>
  <si>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</si>
  <si>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</si>
  <si>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</si>
  <si>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</si>
  <si>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HORAS EXTRA</t>
  </si>
  <si>
    <t>011</t>
  </si>
  <si>
    <t>LOURDES MARINA SMITH HERNANDEZ</t>
  </si>
  <si>
    <t>ASESOR PROFESIONAL ESPECIALIZADO II</t>
  </si>
  <si>
    <t>INSTITUTO NACIONAL DE ADMINISTRACIÓN PÚBLICA</t>
  </si>
  <si>
    <t>-</t>
  </si>
  <si>
    <t>ALVARO  GERARDO DIAZ  CORONADO</t>
  </si>
  <si>
    <t>GERENTE</t>
  </si>
  <si>
    <t>NERY ROBERTO DIAZ GOMEZ</t>
  </si>
  <si>
    <t>SUBGERENTE</t>
  </si>
  <si>
    <t>CLAUDIA IVETTE ALVAREZ GONZÁLEZ</t>
  </si>
  <si>
    <t>ALBERTO ANTONIO GONZALEZ MORALES</t>
  </si>
  <si>
    <t>ASESOR PROFESIONAL ESPECIALIZADO IV</t>
  </si>
  <si>
    <t>LUISA GRISELDA MENDOZA ARGUETA</t>
  </si>
  <si>
    <t>ASISTENTE PROFESIONAL III</t>
  </si>
  <si>
    <t>HELEN  BERENICE  DIAZ MARROQUIN</t>
  </si>
  <si>
    <t>DIRECTOR TECNICO II</t>
  </si>
  <si>
    <t>CLAUDIA BENANCIA DIAZ ROBLERO</t>
  </si>
  <si>
    <t>PROFESIONAL III</t>
  </si>
  <si>
    <t>MARIA DEL ROSARIO JUAREZ TRINIDAD</t>
  </si>
  <si>
    <t>ASISTENTE PROFESIONAL IV</t>
  </si>
  <si>
    <t>SILVIA LUCRECIA  CRUZ CARRANZA</t>
  </si>
  <si>
    <t>AURA MARINA CALDERON VALDEZ</t>
  </si>
  <si>
    <t>PROFESIONAL JEFE I</t>
  </si>
  <si>
    <t>ANA LORENA MEDINA GONZALEZ</t>
  </si>
  <si>
    <t>JUAN ANTONIO QUEZADA GAITAN</t>
  </si>
  <si>
    <t>EVA KARINA GOMEZ ESPINOZA</t>
  </si>
  <si>
    <t>BLANCA ARACELY MILIAN RANGEL DE MENENDEZ</t>
  </si>
  <si>
    <t xml:space="preserve">ASESOR PROFESIONAL ESPECIALIZADO II </t>
  </si>
  <si>
    <t>YELIN LUCRECIA  DE LEON ALVAREZ DE RAMIREZ</t>
  </si>
  <si>
    <t>LUIS ALBERTO MANSILLA MAYEN</t>
  </si>
  <si>
    <t>TECNICO III</t>
  </si>
  <si>
    <t>LILIANA JEANNETH MEJIA ALONZO</t>
  </si>
  <si>
    <t>INGRID IBETH BRAN CUELLAR</t>
  </si>
  <si>
    <t>JOSELINE ARLETTE SANTAMARIA SAMAYOA</t>
  </si>
  <si>
    <t>PROFESIONAL I</t>
  </si>
  <si>
    <t>LUIS DANIEL MONTES ESPINA</t>
  </si>
  <si>
    <t>PROFESIONAL II</t>
  </si>
  <si>
    <t>MEYLI CAROLINA MORALES LOPEZ</t>
  </si>
  <si>
    <t>ASISTENTE PROFESIONAL I</t>
  </si>
  <si>
    <t>LESTHER ENRIQUE ARGUETA SOLIS</t>
  </si>
  <si>
    <t>ERICK ESTUARDO ESPINA FOLGAR</t>
  </si>
  <si>
    <t>LUIS MANOLO CHAMALE OLIVA</t>
  </si>
  <si>
    <t>PARIS YOMSES ALVAREZ</t>
  </si>
  <si>
    <t>TECNICO PROFESIONAL III</t>
  </si>
  <si>
    <t>FRANCISCO JAVIER GARCIA VARGAS</t>
  </si>
  <si>
    <t>ANA LILIAN  RIVERA OROZCO DE ARANA</t>
  </si>
  <si>
    <t>RUTH NOEMI CONDE RUSTRIAN</t>
  </si>
  <si>
    <t>ASESOR PROFESIONAL ESPECIALIZADO I</t>
  </si>
  <si>
    <t>JACKELINE ANABELLA PATAL CHILIN</t>
  </si>
  <si>
    <t>LOURDES DEL ROSARIO FUENTES PERDOMO</t>
  </si>
  <si>
    <t>SONIA MARIA HERNANDEZ TEJEDA</t>
  </si>
  <si>
    <t>DILCIA MARIA ESQUIVEL PORTILLO</t>
  </si>
  <si>
    <t>DONALDO ALFREDO POCON MENDÉZ</t>
  </si>
  <si>
    <t>LUIS ANTONIO HERRERA RUBIO</t>
  </si>
  <si>
    <t>TEDDY VENTURA ORDOÑEZ MENDOZA</t>
  </si>
  <si>
    <t>TECNICO PROFESIONAL II</t>
  </si>
  <si>
    <t>SONIA ILEANA SIERRA LIMA</t>
  </si>
  <si>
    <t>NOEMI MARIBEL ARAGON GARCIA</t>
  </si>
  <si>
    <t>TRABAJADOR OPERATIVO IV</t>
  </si>
  <si>
    <t>AURA MARINA HERRERA GONZALEZ</t>
  </si>
  <si>
    <t>ABELINA MORATAYA VASQUEZ</t>
  </si>
  <si>
    <t>JUAN ARNOLDO ARAGON GONZALEZ</t>
  </si>
  <si>
    <t>MARIA LINDA ACAJABON JUAREZ</t>
  </si>
  <si>
    <t>MANNOLIA HERRERA ALVAREZ</t>
  </si>
  <si>
    <t>JORGE RENE BARILLAS CHOCON</t>
  </si>
  <si>
    <t>TÉCNICO III</t>
  </si>
  <si>
    <t>RENZO ALFONSO MENDEZ GUERRA</t>
  </si>
  <si>
    <t>ELGIN GABRIEL MUNGUIA ESQUIVEL</t>
  </si>
  <si>
    <t>HUGO RAMIREZ</t>
  </si>
  <si>
    <t>TRABAJADOR ESPECIALIZADO III</t>
  </si>
  <si>
    <t>OTONIEL CONTRERAS CUELLAR</t>
  </si>
  <si>
    <t>EDWIN HAROLDO JOGE ACAJABON</t>
  </si>
  <si>
    <t>BRIAN ALEXANDER PEREZ LOPEZ</t>
  </si>
  <si>
    <t>JEFE TECNICO I</t>
  </si>
  <si>
    <t>PATROCINIO ALVARADO MORALES</t>
  </si>
  <si>
    <t>OSCAR EMILIO LOPEZ JEREZ</t>
  </si>
  <si>
    <t>JOSE WALDEMAR QUAN CHIMENO</t>
  </si>
  <si>
    <t>JOSE BENITO GARCIA GONZALEZ</t>
  </si>
  <si>
    <t>SARA JANETTE GOMEZ PERALTA DE OLIVEROS</t>
  </si>
  <si>
    <t>ANA PATRICIA SAMAYOA MONTENEGRO</t>
  </si>
  <si>
    <t>JOSE DANIEL DE LEÓN CASTELLANOS</t>
  </si>
  <si>
    <t>HARRY EFRAIN OCHAETA GALINDO</t>
  </si>
  <si>
    <t>VIVIANA ELIZABETH HERNANDEZ SAMAYOA</t>
  </si>
  <si>
    <t>LUIS ARMANDO  BARRIOS GIRON</t>
  </si>
  <si>
    <t>OSCAR XOL CAAL</t>
  </si>
  <si>
    <t>RUBENIA AUDELINA HERNANDEZ LOPEZ</t>
  </si>
  <si>
    <t>ISRAEL GOMEZ CORDOVA</t>
  </si>
  <si>
    <t>YAQUIRA PAHOLA GARCIA QUIÑONEZ</t>
  </si>
  <si>
    <t>ALVARO ALBERTO BERMUDEZ VALLE</t>
  </si>
  <si>
    <t>FREDY RODOLFO MICHELENA IBARRA</t>
  </si>
  <si>
    <t>DIRECTOR TÉCNICO II</t>
  </si>
  <si>
    <t>ANA GABRIELA HERRERA BATRES</t>
  </si>
  <si>
    <t>ALEJANDRA ISABEL ENRIQUEZ ORELLANA DE MACARIO</t>
  </si>
  <si>
    <t>INGRID VERONICA MOLINA PINEDA</t>
  </si>
  <si>
    <t>WILLIAMS WALDEMAR JUAREZ SANABRIA</t>
  </si>
  <si>
    <t>ANA CRISTINA ESPAÑA SANTOS</t>
  </si>
  <si>
    <t>JUAN ANTONIO CERRITOS ORELLANA</t>
  </si>
  <si>
    <t>ANA HEYDY MENDEZ BAÑOS</t>
  </si>
  <si>
    <t>FABIOLA MARISOL PECHE NEGRETE</t>
  </si>
  <si>
    <t>VIVIAN PRISCILA GOLIB ZETINA</t>
  </si>
  <si>
    <t>ANDREA ESMERALDA REYES MURALLES</t>
  </si>
  <si>
    <t>MARCO ANTONIO BOLAÑOS PEDROZA</t>
  </si>
  <si>
    <t>FLOR DE MARIA MORATAYA SILIEZAR</t>
  </si>
  <si>
    <t>JEIMY ROXANA GODOY BERGANZA</t>
  </si>
  <si>
    <t>REINA NOEMI RIVERA ARDON</t>
  </si>
  <si>
    <t>MARIA RENEE DE LEON BARRIENTOS</t>
  </si>
  <si>
    <t>BYRON ROGERS RODAS CUMES</t>
  </si>
  <si>
    <t>ELSA MARIA CLOSE GIRON</t>
  </si>
  <si>
    <t>JUAN MIGUEL SANDOVAL MOLINA</t>
  </si>
  <si>
    <t>CLAUDIA PATRICIA BRAN DE LEON</t>
  </si>
  <si>
    <t>TOMAS XOYON ACAN</t>
  </si>
  <si>
    <t>YEFRIN MAGDONY CHAVEZ LOPEZ</t>
  </si>
  <si>
    <t xml:space="preserve">MIRIAM VALESCA MANCILLA </t>
  </si>
  <si>
    <t>DANIEL ALEJANDRO TAVICO ALVARADO</t>
  </si>
  <si>
    <t>JOSSELINE ANDREA CASASOLA OVALLE</t>
  </si>
  <si>
    <t>MYNOR AUGUSTO MENDEZ PALMA</t>
  </si>
  <si>
    <t>OTTO ERWIN CHAVARRIA NOACK</t>
  </si>
  <si>
    <t>CAMLIN DEL ROSARIO FUENTES MIJANGOS</t>
  </si>
  <si>
    <t>ASESOR PROFESONAL ESPECIALISTA IV</t>
  </si>
  <si>
    <t>MELANNIE GABRIELA SOLARES MANSILLA</t>
  </si>
  <si>
    <t>NANCY BEATRIZ GONZALEZ TORRES</t>
  </si>
  <si>
    <t>ASESOR PROFESIONAL ESPECIALIZADO III</t>
  </si>
  <si>
    <t>ANGEL MARIO AVILA ALEGRIA</t>
  </si>
  <si>
    <t>MARIA AZELA DEL ROSARIO OROZCO SANCHEZ</t>
  </si>
  <si>
    <t>FLOR DE MARIA HERNANDEZ SOTO</t>
  </si>
  <si>
    <t>EVELIN KARINA CHOC MUÑOZ</t>
  </si>
  <si>
    <t>RAMANUJA PEREZ HERRERA</t>
  </si>
  <si>
    <t>AURA MARINA DE LEÓN OVALLE</t>
  </si>
  <si>
    <t>MARINA DE LOS ANGELES HERNANDEZ GOMEZ</t>
  </si>
  <si>
    <t>EVER AVIMAEL VILLANUEVA MORALES</t>
  </si>
  <si>
    <t>JORGE MARIO TOC CAAL</t>
  </si>
  <si>
    <t>HENDRIXONN JOAN MANUEL RODRIGUEZ RUANO</t>
  </si>
  <si>
    <t>ROSSANGELA CECILIA VASQUEZ ROMERO</t>
  </si>
  <si>
    <t>FABIOLA MARGARITA RIVERA MORALES</t>
  </si>
  <si>
    <t>NOE ACETUN POCOP</t>
  </si>
  <si>
    <t>EDVIN ROLANDO GRIJALVA REYES</t>
  </si>
  <si>
    <t>GLORIA CRISTINA CUXIL CHUC</t>
  </si>
  <si>
    <t>MARIA EUGENIA MONTUFAR URIZAR</t>
  </si>
  <si>
    <t>021</t>
  </si>
  <si>
    <t>YEFFRY JARED VELIZ ARTEAGA</t>
  </si>
  <si>
    <t>TÉCNICO EN DESARROLLO DE SISTEMAS</t>
  </si>
  <si>
    <t>LUIS FERNANDO MÉNDEZ GAITAN</t>
  </si>
  <si>
    <t>TÉCNICO EN ATENCIÓN</t>
  </si>
  <si>
    <t>LUIS ENRIQUE PIRIR AGUILAR</t>
  </si>
  <si>
    <t>JOSUÉ DAVID MORATAYA</t>
  </si>
  <si>
    <t>TÉCNICO EN ESTADÍSTICA</t>
  </si>
  <si>
    <t>JOSÉ ORLANDO AYALA ARÉVALO</t>
  </si>
  <si>
    <t>TÉCNICO EN COMUNICACIÓN SOCIAL</t>
  </si>
  <si>
    <t>LORENZO ALBERTO CORTEZ CORONADO</t>
  </si>
  <si>
    <t>DAFNY IVONNE ALVAREZ</t>
  </si>
  <si>
    <t>JAVIER ALEJANDRO OLIVA TRAMPE</t>
  </si>
  <si>
    <t xml:space="preserve"> - </t>
  </si>
  <si>
    <t>PABLO DAVID FONSECA ANTILLON</t>
  </si>
  <si>
    <t>TECNICO EN DESARROLLO DE SISTEMAS</t>
  </si>
  <si>
    <t>LUIS DANIEL  MONTES ESPINA</t>
  </si>
  <si>
    <t>JOSE PABLO SOLIS CIFUENTES</t>
  </si>
  <si>
    <t xml:space="preserve">MIRIAM VALESCA  MANCILLA </t>
  </si>
  <si>
    <t>BRANDON OBDULIO FLORES AGUILAR</t>
  </si>
  <si>
    <t>OTTO ERWIN CHAVARRIA NOAK</t>
  </si>
  <si>
    <t>SERGIO ALEXANDER ALAY ARELLANO</t>
  </si>
  <si>
    <t>ALEJANDRO JOSÉ LEPE DIAZ</t>
  </si>
  <si>
    <t>EDWIN ROLANDO RODRIGUEZ GARCIA</t>
  </si>
  <si>
    <t>WENDY YANIRA  CONTRERAS HERRADOR</t>
  </si>
  <si>
    <t>Suspendida por el IGSS</t>
  </si>
  <si>
    <t>Octubre</t>
  </si>
  <si>
    <t>Noviembre</t>
  </si>
  <si>
    <t>Diciembre</t>
  </si>
  <si>
    <t>id</t>
  </si>
  <si>
    <t>renglon</t>
  </si>
  <si>
    <t>puestos_funcionales</t>
  </si>
  <si>
    <t>sueldo_base</t>
  </si>
  <si>
    <t>honorarios</t>
  </si>
  <si>
    <t>complemento_por_antiguedad</t>
  </si>
  <si>
    <t>bonificacion</t>
  </si>
  <si>
    <t>bono_especifico</t>
  </si>
  <si>
    <t>complemento_personal</t>
  </si>
  <si>
    <t>bonificacion_incentivo</t>
  </si>
  <si>
    <t>gastos_representacion</t>
  </si>
  <si>
    <t>gastos_funerarios</t>
  </si>
  <si>
    <t>horas_extra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</si>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</sst>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[$Q-100A]#,##0.00"/>
    <numFmt numFmtId="165" formatCode="_-* #,##0.00\ _€_-;\-* #,##0.00\ _€_-;_-* &quot;-&quot;??\ _€_-;_-@_-"/>
    <numFmt numFmtId="166" formatCode="_-[$Q-100A]* #,##0.00_-;\-[$Q-100A]* #,##0.00_-;_-[$Q-100A]* &quot;-&quot;??_-;_-@_-"/>
  </numFmts>
  <fonts count="11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rgb="FF000000"/>
      <name val="Calibri"/>
      <family val="2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44" fontId="4" fillId="0" borderId="3" xfId="0" applyNumberFormat="1" applyFont="1" applyBorder="1" applyAlignment="1">
      <alignment horizontal="center" vertical="center"/>
    </xf>
    <xf numFmtId="44" fontId="5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44" fontId="1" fillId="0" borderId="3" xfId="0" applyNumberFormat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1" fillId="0" borderId="0" xfId="0" applyNumberFormat="1" applyFont="1"/>
    <xf numFmtId="49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/>
    <xf numFmtId="44" fontId="4" fillId="3" borderId="3" xfId="0" applyNumberFormat="1" applyFont="1" applyFill="1" applyBorder="1" applyAlignment="1">
      <alignment horizontal="center" vertical="center"/>
    </xf>
    <xf numFmtId="44" fontId="1" fillId="3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44" fontId="1" fillId="0" borderId="0" xfId="0" applyNumberFormat="1" applyFont="1"/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quotePrefix="1" applyFont="1" applyBorder="1" applyAlignment="1">
      <alignment wrapText="1"/>
    </xf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6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/>
    <xf numFmtId="0" fontId="1" fillId="5" borderId="3" xfId="0" applyFont="1" applyFill="1" applyBorder="1" applyAlignment="1">
      <alignment wrapText="1"/>
    </xf>
    <xf numFmtId="0" fontId="1" fillId="5" borderId="3" xfId="0" applyFont="1" applyFill="1" applyBorder="1"/>
    <xf numFmtId="1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CC7E-9922-4EEE-9A30-A0215BAE0C42}">
  <sheetPr>
    <pageSetUpPr fitToPage="1"/>
  </sheetPr>
  <dimension ref="A1:S113"/>
  <sheetViews>
    <sheetView topLeftCell="A97" zoomScale="60" zoomScaleNormal="60" workbookViewId="0">
      <selection activeCell="A2" sqref="A2:R113"/>
    </sheetView>
  </sheetViews>
  <sheetFormatPr baseColWidth="10" defaultColWidth="11.42578125" defaultRowHeight="18.75" x14ac:dyDescent="0.3"/>
  <cols>
    <col min="1" max="1" width="5.7109375" style="35" customWidth="1"/>
    <col min="2" max="2" width="10" style="36" customWidth="1"/>
    <col min="3" max="3" width="67.5703125" style="1" customWidth="1"/>
    <col min="4" max="4" width="48.42578125" style="1" bestFit="1" customWidth="1"/>
    <col min="5" max="5" width="61.85546875" style="1" bestFit="1" customWidth="1"/>
    <col min="6" max="6" width="16.42578125" style="2" customWidth="1"/>
    <col min="7" max="7" width="15.7109375" style="36" bestFit="1" customWidth="1"/>
    <col min="8" max="8" width="13.42578125" style="2" bestFit="1" customWidth="1"/>
    <col min="9" max="9" width="14.85546875" style="2" bestFit="1" customWidth="1"/>
    <col min="10" max="10" width="16.42578125" style="2" customWidth="1"/>
    <col min="11" max="11" width="16.42578125" style="2" bestFit="1" customWidth="1"/>
    <col min="12" max="12" width="14.85546875" style="2" bestFit="1" customWidth="1"/>
    <col min="13" max="13" width="19.28515625" style="2" customWidth="1"/>
    <col min="14" max="14" width="17.5703125" style="2" bestFit="1" customWidth="1"/>
    <col min="15" max="16" width="16.42578125" style="2" bestFit="1" customWidth="1"/>
    <col min="17" max="17" width="17" style="2" customWidth="1"/>
    <col min="18" max="18" width="14.85546875" style="2" bestFit="1" customWidth="1"/>
    <col min="19" max="19" width="14.85546875" style="1" bestFit="1" customWidth="1"/>
    <col min="20" max="16384" width="11.42578125" style="1"/>
  </cols>
  <sheetData>
    <row r="1" spans="1:19" ht="49.5" customHeight="1" thickBot="1" x14ac:dyDescent="0.3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s="4" customFormat="1" ht="53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</row>
    <row r="3" spans="1:19" s="11" customFormat="1" ht="36.75" customHeight="1" x14ac:dyDescent="0.3">
      <c r="A3" s="5">
        <v>1</v>
      </c>
      <c r="B3" s="6" t="s">
        <v>18</v>
      </c>
      <c r="C3" s="7" t="s">
        <v>19</v>
      </c>
      <c r="D3" s="7" t="s">
        <v>20</v>
      </c>
      <c r="E3" s="8" t="s">
        <v>21</v>
      </c>
      <c r="F3" s="9">
        <v>5835</v>
      </c>
      <c r="G3" s="9" t="s">
        <v>22</v>
      </c>
      <c r="H3" s="9" t="s">
        <v>22</v>
      </c>
      <c r="I3" s="9">
        <v>375</v>
      </c>
      <c r="J3" s="9">
        <v>3000</v>
      </c>
      <c r="K3" s="9">
        <v>3000</v>
      </c>
      <c r="L3" s="9">
        <v>250</v>
      </c>
      <c r="M3" s="9" t="s">
        <v>22</v>
      </c>
      <c r="N3" s="9" t="s">
        <v>22</v>
      </c>
      <c r="O3" s="9">
        <f>SUM(F3+J3+K3+L3)</f>
        <v>12085</v>
      </c>
      <c r="P3" s="9">
        <v>941.88</v>
      </c>
      <c r="Q3" s="10">
        <f>O3-P3</f>
        <v>11143.12</v>
      </c>
      <c r="R3" s="9" t="s">
        <v>22</v>
      </c>
    </row>
    <row r="4" spans="1:19" ht="36.75" customHeight="1" x14ac:dyDescent="0.3">
      <c r="A4" s="12">
        <v>2</v>
      </c>
      <c r="B4" s="13" t="s">
        <v>18</v>
      </c>
      <c r="C4" s="14" t="s">
        <v>23</v>
      </c>
      <c r="D4" s="14" t="s">
        <v>24</v>
      </c>
      <c r="E4" s="15" t="s">
        <v>21</v>
      </c>
      <c r="F4" s="16">
        <v>16000</v>
      </c>
      <c r="G4" s="16" t="s">
        <v>22</v>
      </c>
      <c r="H4" s="17" t="s">
        <v>22</v>
      </c>
      <c r="I4" s="17">
        <f>12.5+362.5</f>
        <v>375</v>
      </c>
      <c r="J4" s="16">
        <v>7500</v>
      </c>
      <c r="K4" s="17">
        <v>7500</v>
      </c>
      <c r="L4" s="17">
        <v>250</v>
      </c>
      <c r="M4" s="17">
        <v>7000</v>
      </c>
      <c r="N4" s="16" t="s">
        <v>22</v>
      </c>
      <c r="O4" s="9">
        <f>SUM(F4+I4+J4+K4+L4+M4)</f>
        <v>38625</v>
      </c>
      <c r="P4" s="16">
        <v>11059.19</v>
      </c>
      <c r="Q4" s="10">
        <f t="shared" ref="Q4:Q55" si="0">O4-P4</f>
        <v>27565.809999999998</v>
      </c>
      <c r="R4" s="16" t="s">
        <v>22</v>
      </c>
    </row>
    <row r="5" spans="1:19" ht="36.75" customHeight="1" x14ac:dyDescent="0.3">
      <c r="A5" s="5">
        <v>3</v>
      </c>
      <c r="B5" s="13" t="s">
        <v>18</v>
      </c>
      <c r="C5" s="14" t="s">
        <v>25</v>
      </c>
      <c r="D5" s="14" t="s">
        <v>26</v>
      </c>
      <c r="E5" s="15" t="s">
        <v>21</v>
      </c>
      <c r="F5" s="16">
        <v>10500</v>
      </c>
      <c r="G5" s="16" t="s">
        <v>22</v>
      </c>
      <c r="H5" s="16" t="s">
        <v>22</v>
      </c>
      <c r="I5" s="17">
        <f>12.5+362.5</f>
        <v>375</v>
      </c>
      <c r="J5" s="17">
        <v>5250</v>
      </c>
      <c r="K5" s="17">
        <v>5250</v>
      </c>
      <c r="L5" s="16">
        <v>250</v>
      </c>
      <c r="M5" s="16">
        <v>6000</v>
      </c>
      <c r="N5" s="16" t="s">
        <v>22</v>
      </c>
      <c r="O5" s="9">
        <f>SUM(F5+I5+J5+K5+L5+M5)</f>
        <v>27625</v>
      </c>
      <c r="P5" s="16">
        <v>2129.54</v>
      </c>
      <c r="Q5" s="10">
        <f>O5-P5</f>
        <v>25495.46</v>
      </c>
      <c r="R5" s="18" t="s">
        <v>22</v>
      </c>
      <c r="S5" s="19"/>
    </row>
    <row r="6" spans="1:19" ht="36.75" customHeight="1" x14ac:dyDescent="0.3">
      <c r="A6" s="12">
        <v>4</v>
      </c>
      <c r="B6" s="13" t="s">
        <v>18</v>
      </c>
      <c r="C6" s="14" t="s">
        <v>27</v>
      </c>
      <c r="D6" s="14" t="s">
        <v>20</v>
      </c>
      <c r="E6" s="15" t="s">
        <v>21</v>
      </c>
      <c r="F6" s="16">
        <v>5835</v>
      </c>
      <c r="G6" s="16" t="s">
        <v>22</v>
      </c>
      <c r="H6" s="16" t="s">
        <v>22</v>
      </c>
      <c r="I6" s="17">
        <v>375</v>
      </c>
      <c r="J6" s="17">
        <v>3000</v>
      </c>
      <c r="K6" s="17">
        <v>3000</v>
      </c>
      <c r="L6" s="16">
        <v>250</v>
      </c>
      <c r="M6" s="16" t="s">
        <v>22</v>
      </c>
      <c r="N6" s="16" t="s">
        <v>22</v>
      </c>
      <c r="O6" s="9">
        <f>SUM(F6:M6)</f>
        <v>12460</v>
      </c>
      <c r="P6" s="16">
        <v>950.92</v>
      </c>
      <c r="Q6" s="10">
        <f>O6-P6</f>
        <v>11509.08</v>
      </c>
      <c r="R6" s="18" t="s">
        <v>22</v>
      </c>
      <c r="S6" s="19"/>
    </row>
    <row r="7" spans="1:19" ht="36.75" customHeight="1" x14ac:dyDescent="0.3">
      <c r="A7" s="5">
        <v>5</v>
      </c>
      <c r="B7" s="13" t="s">
        <v>18</v>
      </c>
      <c r="C7" s="14" t="s">
        <v>28</v>
      </c>
      <c r="D7" s="14" t="s">
        <v>29</v>
      </c>
      <c r="E7" s="15" t="s">
        <v>21</v>
      </c>
      <c r="F7" s="16">
        <f>6759</f>
        <v>6759</v>
      </c>
      <c r="G7" s="16" t="s">
        <v>22</v>
      </c>
      <c r="H7" s="16" t="s">
        <v>22</v>
      </c>
      <c r="I7" s="16">
        <v>375</v>
      </c>
      <c r="J7" s="16">
        <v>3500</v>
      </c>
      <c r="K7" s="16">
        <v>3500</v>
      </c>
      <c r="L7" s="16">
        <v>250</v>
      </c>
      <c r="M7" s="16" t="s">
        <v>22</v>
      </c>
      <c r="N7" s="16" t="s">
        <v>22</v>
      </c>
      <c r="O7" s="9">
        <f>SUM(F7:M7)</f>
        <v>14384</v>
      </c>
      <c r="P7" s="16">
        <v>8281.5300000000007</v>
      </c>
      <c r="Q7" s="10">
        <f>O7-P7</f>
        <v>6102.4699999999993</v>
      </c>
      <c r="R7" s="16" t="s">
        <v>22</v>
      </c>
    </row>
    <row r="8" spans="1:19" ht="36.75" customHeight="1" x14ac:dyDescent="0.3">
      <c r="A8" s="12">
        <v>6</v>
      </c>
      <c r="B8" s="13" t="s">
        <v>18</v>
      </c>
      <c r="C8" s="14" t="s">
        <v>30</v>
      </c>
      <c r="D8" s="14" t="s">
        <v>31</v>
      </c>
      <c r="E8" s="15" t="s">
        <v>21</v>
      </c>
      <c r="F8" s="16">
        <f>2281</f>
        <v>2281</v>
      </c>
      <c r="G8" s="16" t="s">
        <v>22</v>
      </c>
      <c r="H8" s="16">
        <v>50</v>
      </c>
      <c r="I8" s="16" t="s">
        <v>22</v>
      </c>
      <c r="J8" s="16">
        <v>2000</v>
      </c>
      <c r="K8" s="16">
        <v>2000</v>
      </c>
      <c r="L8" s="16">
        <v>250</v>
      </c>
      <c r="M8" s="16" t="s">
        <v>22</v>
      </c>
      <c r="N8" s="16" t="s">
        <v>22</v>
      </c>
      <c r="O8" s="9">
        <f t="shared" ref="O8:O67" si="1">SUM(F8:M8)</f>
        <v>6581</v>
      </c>
      <c r="P8" s="16">
        <v>414.13</v>
      </c>
      <c r="Q8" s="10">
        <f>O8-P8</f>
        <v>6166.87</v>
      </c>
      <c r="R8" s="16" t="s">
        <v>22</v>
      </c>
    </row>
    <row r="9" spans="1:19" ht="36.75" customHeight="1" x14ac:dyDescent="0.3">
      <c r="A9" s="5">
        <v>7</v>
      </c>
      <c r="B9" s="13" t="s">
        <v>18</v>
      </c>
      <c r="C9" s="14" t="s">
        <v>32</v>
      </c>
      <c r="D9" s="14" t="s">
        <v>33</v>
      </c>
      <c r="E9" s="15" t="s">
        <v>21</v>
      </c>
      <c r="F9" s="16">
        <v>10261</v>
      </c>
      <c r="G9" s="16" t="s">
        <v>22</v>
      </c>
      <c r="H9" s="16" t="s">
        <v>22</v>
      </c>
      <c r="I9" s="16">
        <f>362.5+12.5</f>
        <v>375</v>
      </c>
      <c r="J9" s="16">
        <v>5000</v>
      </c>
      <c r="K9" s="16">
        <v>5000</v>
      </c>
      <c r="L9" s="16">
        <v>250</v>
      </c>
      <c r="M9" s="16" t="s">
        <v>22</v>
      </c>
      <c r="N9" s="16" t="s">
        <v>22</v>
      </c>
      <c r="O9" s="9">
        <f t="shared" si="1"/>
        <v>20886</v>
      </c>
      <c r="P9" s="16">
        <v>1785.77</v>
      </c>
      <c r="Q9" s="10">
        <f>O9-P9</f>
        <v>19100.23</v>
      </c>
      <c r="R9" s="16" t="s">
        <v>22</v>
      </c>
    </row>
    <row r="10" spans="1:19" ht="36.75" customHeight="1" x14ac:dyDescent="0.3">
      <c r="A10" s="12">
        <v>8</v>
      </c>
      <c r="B10" s="13" t="s">
        <v>18</v>
      </c>
      <c r="C10" s="14" t="s">
        <v>34</v>
      </c>
      <c r="D10" s="14" t="s">
        <v>35</v>
      </c>
      <c r="E10" s="15" t="s">
        <v>21</v>
      </c>
      <c r="F10" s="16">
        <f>3757</f>
        <v>3757</v>
      </c>
      <c r="G10" s="16" t="s">
        <v>22</v>
      </c>
      <c r="H10" s="16" t="s">
        <v>22</v>
      </c>
      <c r="I10" s="16">
        <v>375</v>
      </c>
      <c r="J10" s="16">
        <v>2850</v>
      </c>
      <c r="K10" s="16">
        <v>2850</v>
      </c>
      <c r="L10" s="16">
        <v>250</v>
      </c>
      <c r="M10" s="16" t="s">
        <v>22</v>
      </c>
      <c r="N10" s="16" t="s">
        <v>22</v>
      </c>
      <c r="O10" s="9">
        <f t="shared" si="1"/>
        <v>10082</v>
      </c>
      <c r="P10" s="16">
        <v>2057.4899999999998</v>
      </c>
      <c r="Q10" s="10">
        <f t="shared" si="0"/>
        <v>8024.51</v>
      </c>
      <c r="R10" s="16" t="s">
        <v>22</v>
      </c>
    </row>
    <row r="11" spans="1:19" ht="36.75" customHeight="1" x14ac:dyDescent="0.3">
      <c r="A11" s="5">
        <v>9</v>
      </c>
      <c r="B11" s="13" t="s">
        <v>18</v>
      </c>
      <c r="C11" s="14" t="s">
        <v>36</v>
      </c>
      <c r="D11" s="14" t="s">
        <v>37</v>
      </c>
      <c r="E11" s="15" t="s">
        <v>21</v>
      </c>
      <c r="F11" s="16">
        <v>2441</v>
      </c>
      <c r="G11" s="16" t="s">
        <v>22</v>
      </c>
      <c r="H11" s="16" t="s">
        <v>22</v>
      </c>
      <c r="I11" s="16" t="s">
        <v>22</v>
      </c>
      <c r="J11" s="16">
        <v>2000</v>
      </c>
      <c r="K11" s="16">
        <v>2384</v>
      </c>
      <c r="L11" s="16">
        <v>250</v>
      </c>
      <c r="M11" s="16" t="s">
        <v>22</v>
      </c>
      <c r="N11" s="16" t="s">
        <v>22</v>
      </c>
      <c r="O11" s="9">
        <f>SUM(F11:M11)</f>
        <v>7075</v>
      </c>
      <c r="P11" s="16">
        <v>461.5</v>
      </c>
      <c r="Q11" s="10">
        <f>O11-P11</f>
        <v>6613.5</v>
      </c>
      <c r="R11" s="16" t="s">
        <v>22</v>
      </c>
    </row>
    <row r="12" spans="1:19" ht="36.75" customHeight="1" x14ac:dyDescent="0.3">
      <c r="A12" s="12">
        <v>10</v>
      </c>
      <c r="B12" s="13" t="s">
        <v>18</v>
      </c>
      <c r="C12" s="14" t="s">
        <v>38</v>
      </c>
      <c r="D12" s="14" t="s">
        <v>31</v>
      </c>
      <c r="E12" s="15" t="s">
        <v>21</v>
      </c>
      <c r="F12" s="16">
        <v>2281</v>
      </c>
      <c r="G12" s="16" t="s">
        <v>22</v>
      </c>
      <c r="H12" s="16">
        <v>50</v>
      </c>
      <c r="I12" s="16" t="s">
        <v>22</v>
      </c>
      <c r="J12" s="16">
        <v>2000</v>
      </c>
      <c r="K12" s="16">
        <v>2000</v>
      </c>
      <c r="L12" s="16">
        <v>250</v>
      </c>
      <c r="M12" s="16" t="s">
        <v>22</v>
      </c>
      <c r="N12" s="16" t="s">
        <v>22</v>
      </c>
      <c r="O12" s="9">
        <f t="shared" si="1"/>
        <v>6581</v>
      </c>
      <c r="P12" s="16">
        <v>1196.01</v>
      </c>
      <c r="Q12" s="10">
        <f>O12-P12</f>
        <v>5384.99</v>
      </c>
      <c r="R12" s="16" t="s">
        <v>22</v>
      </c>
    </row>
    <row r="13" spans="1:19" ht="36.75" customHeight="1" x14ac:dyDescent="0.3">
      <c r="A13" s="5">
        <v>11</v>
      </c>
      <c r="B13" s="13" t="s">
        <v>18</v>
      </c>
      <c r="C13" s="14" t="s">
        <v>39</v>
      </c>
      <c r="D13" s="14" t="s">
        <v>40</v>
      </c>
      <c r="E13" s="15" t="s">
        <v>21</v>
      </c>
      <c r="F13" s="16">
        <f>3987</f>
        <v>3987</v>
      </c>
      <c r="G13" s="16" t="s">
        <v>22</v>
      </c>
      <c r="H13" s="16" t="s">
        <v>22</v>
      </c>
      <c r="I13" s="16">
        <v>375</v>
      </c>
      <c r="J13" s="16">
        <v>2850</v>
      </c>
      <c r="K13" s="16">
        <v>2850</v>
      </c>
      <c r="L13" s="16">
        <v>250</v>
      </c>
      <c r="M13" s="16" t="s">
        <v>22</v>
      </c>
      <c r="N13" s="16" t="s">
        <v>22</v>
      </c>
      <c r="O13" s="9">
        <f t="shared" si="1"/>
        <v>10312</v>
      </c>
      <c r="P13" s="16">
        <v>2205.71</v>
      </c>
      <c r="Q13" s="10">
        <f t="shared" si="0"/>
        <v>8106.29</v>
      </c>
      <c r="R13" s="16" t="s">
        <v>22</v>
      </c>
    </row>
    <row r="14" spans="1:19" ht="36.75" customHeight="1" x14ac:dyDescent="0.3">
      <c r="A14" s="12">
        <v>12</v>
      </c>
      <c r="B14" s="13" t="s">
        <v>18</v>
      </c>
      <c r="C14" s="14" t="s">
        <v>41</v>
      </c>
      <c r="D14" s="14" t="s">
        <v>20</v>
      </c>
      <c r="E14" s="15" t="s">
        <v>21</v>
      </c>
      <c r="F14" s="16">
        <v>5835</v>
      </c>
      <c r="G14" s="16" t="s">
        <v>22</v>
      </c>
      <c r="H14" s="16" t="s">
        <v>22</v>
      </c>
      <c r="I14" s="16">
        <v>375</v>
      </c>
      <c r="J14" s="16">
        <v>3000</v>
      </c>
      <c r="K14" s="16">
        <v>3000</v>
      </c>
      <c r="L14" s="16">
        <v>250</v>
      </c>
      <c r="M14" s="16" t="s">
        <v>22</v>
      </c>
      <c r="N14" s="16" t="s">
        <v>22</v>
      </c>
      <c r="O14" s="9">
        <f>SUM(F14:M14)</f>
        <v>12460</v>
      </c>
      <c r="P14" s="16">
        <v>2661.97</v>
      </c>
      <c r="Q14" s="10">
        <f t="shared" si="0"/>
        <v>9798.0300000000007</v>
      </c>
      <c r="R14" s="16" t="s">
        <v>22</v>
      </c>
    </row>
    <row r="15" spans="1:19" ht="36.75" customHeight="1" x14ac:dyDescent="0.3">
      <c r="A15" s="5">
        <v>13</v>
      </c>
      <c r="B15" s="13" t="s">
        <v>18</v>
      </c>
      <c r="C15" s="14" t="s">
        <v>42</v>
      </c>
      <c r="D15" s="14" t="s">
        <v>33</v>
      </c>
      <c r="E15" s="15" t="s">
        <v>21</v>
      </c>
      <c r="F15" s="16">
        <v>10261</v>
      </c>
      <c r="G15" s="16" t="s">
        <v>22</v>
      </c>
      <c r="H15" s="16" t="s">
        <v>22</v>
      </c>
      <c r="I15" s="16">
        <v>375</v>
      </c>
      <c r="J15" s="16">
        <v>5000</v>
      </c>
      <c r="K15" s="16">
        <v>5000</v>
      </c>
      <c r="L15" s="16">
        <v>250</v>
      </c>
      <c r="M15" s="16" t="s">
        <v>22</v>
      </c>
      <c r="N15" s="16" t="s">
        <v>22</v>
      </c>
      <c r="O15" s="9">
        <f t="shared" si="1"/>
        <v>20886</v>
      </c>
      <c r="P15" s="16">
        <v>4463.99</v>
      </c>
      <c r="Q15" s="10">
        <f t="shared" si="0"/>
        <v>16422.010000000002</v>
      </c>
      <c r="R15" s="16" t="s">
        <v>22</v>
      </c>
    </row>
    <row r="16" spans="1:19" ht="36.75" customHeight="1" x14ac:dyDescent="0.3">
      <c r="A16" s="12">
        <v>14</v>
      </c>
      <c r="B16" s="13" t="s">
        <v>18</v>
      </c>
      <c r="C16" s="14" t="s">
        <v>43</v>
      </c>
      <c r="D16" s="14" t="s">
        <v>40</v>
      </c>
      <c r="E16" s="15" t="s">
        <v>21</v>
      </c>
      <c r="F16" s="16">
        <v>3987</v>
      </c>
      <c r="G16" s="16" t="s">
        <v>22</v>
      </c>
      <c r="H16" s="16" t="s">
        <v>22</v>
      </c>
      <c r="I16" s="16">
        <v>375</v>
      </c>
      <c r="J16" s="16">
        <v>2850</v>
      </c>
      <c r="K16" s="16">
        <v>500</v>
      </c>
      <c r="L16" s="16">
        <v>250</v>
      </c>
      <c r="M16" s="16" t="s">
        <v>22</v>
      </c>
      <c r="N16" s="16" t="s">
        <v>22</v>
      </c>
      <c r="O16" s="9">
        <f t="shared" si="1"/>
        <v>7962</v>
      </c>
      <c r="P16" s="16">
        <v>1642.81</v>
      </c>
      <c r="Q16" s="10">
        <f>O16-P16</f>
        <v>6319.1900000000005</v>
      </c>
      <c r="R16" s="16" t="s">
        <v>22</v>
      </c>
    </row>
    <row r="17" spans="1:18" ht="36.75" customHeight="1" x14ac:dyDescent="0.3">
      <c r="A17" s="5">
        <v>15</v>
      </c>
      <c r="B17" s="13" t="s">
        <v>18</v>
      </c>
      <c r="C17" s="14" t="s">
        <v>44</v>
      </c>
      <c r="D17" s="14" t="s">
        <v>45</v>
      </c>
      <c r="E17" s="15" t="s">
        <v>21</v>
      </c>
      <c r="F17" s="16">
        <v>5835</v>
      </c>
      <c r="G17" s="16" t="s">
        <v>22</v>
      </c>
      <c r="H17" s="16" t="s">
        <v>22</v>
      </c>
      <c r="I17" s="16" t="s">
        <v>22</v>
      </c>
      <c r="J17" s="16">
        <v>3000</v>
      </c>
      <c r="K17" s="16">
        <v>3000</v>
      </c>
      <c r="L17" s="16">
        <f>241.67+8.33</f>
        <v>250</v>
      </c>
      <c r="M17" s="16" t="s">
        <v>22</v>
      </c>
      <c r="N17" s="16" t="s">
        <v>22</v>
      </c>
      <c r="O17" s="9">
        <f t="shared" si="1"/>
        <v>12085</v>
      </c>
      <c r="P17" s="16">
        <v>3769.72</v>
      </c>
      <c r="Q17" s="10">
        <f t="shared" si="0"/>
        <v>8315.2800000000007</v>
      </c>
      <c r="R17" s="16" t="s">
        <v>22</v>
      </c>
    </row>
    <row r="18" spans="1:18" ht="36.75" customHeight="1" x14ac:dyDescent="0.3">
      <c r="A18" s="12">
        <v>16</v>
      </c>
      <c r="B18" s="13" t="s">
        <v>18</v>
      </c>
      <c r="C18" s="14" t="s">
        <v>46</v>
      </c>
      <c r="D18" s="14" t="s">
        <v>33</v>
      </c>
      <c r="E18" s="15" t="s">
        <v>21</v>
      </c>
      <c r="F18" s="16">
        <v>10261</v>
      </c>
      <c r="G18" s="16" t="s">
        <v>22</v>
      </c>
      <c r="H18" s="16" t="s">
        <v>22</v>
      </c>
      <c r="I18" s="16">
        <v>375</v>
      </c>
      <c r="J18" s="16">
        <v>5000</v>
      </c>
      <c r="K18" s="16">
        <v>5000</v>
      </c>
      <c r="L18" s="16">
        <v>250</v>
      </c>
      <c r="M18" s="16" t="s">
        <v>22</v>
      </c>
      <c r="N18" s="16" t="s">
        <v>22</v>
      </c>
      <c r="O18" s="9">
        <f t="shared" si="1"/>
        <v>20886</v>
      </c>
      <c r="P18" s="16">
        <v>4989.88</v>
      </c>
      <c r="Q18" s="10">
        <f t="shared" si="0"/>
        <v>15896.119999999999</v>
      </c>
      <c r="R18" s="16" t="s">
        <v>22</v>
      </c>
    </row>
    <row r="19" spans="1:18" ht="36.75" customHeight="1" x14ac:dyDescent="0.3">
      <c r="A19" s="5">
        <v>17</v>
      </c>
      <c r="B19" s="13" t="s">
        <v>18</v>
      </c>
      <c r="C19" s="14" t="s">
        <v>47</v>
      </c>
      <c r="D19" s="14" t="s">
        <v>48</v>
      </c>
      <c r="E19" s="15" t="s">
        <v>21</v>
      </c>
      <c r="F19" s="16">
        <f>1460</f>
        <v>1460</v>
      </c>
      <c r="G19" s="16" t="s">
        <v>22</v>
      </c>
      <c r="H19" s="16" t="s">
        <v>22</v>
      </c>
      <c r="I19" s="16" t="s">
        <v>22</v>
      </c>
      <c r="J19" s="16">
        <v>1750</v>
      </c>
      <c r="K19" s="16">
        <v>4539</v>
      </c>
      <c r="L19" s="16">
        <v>250</v>
      </c>
      <c r="M19" s="16" t="s">
        <v>22</v>
      </c>
      <c r="N19" s="16" t="s">
        <v>22</v>
      </c>
      <c r="O19" s="9">
        <f t="shared" si="1"/>
        <v>7999</v>
      </c>
      <c r="P19" s="16">
        <v>550.1</v>
      </c>
      <c r="Q19" s="10">
        <f t="shared" si="0"/>
        <v>7448.9</v>
      </c>
      <c r="R19" s="16" t="s">
        <v>22</v>
      </c>
    </row>
    <row r="20" spans="1:18" ht="36.75" customHeight="1" x14ac:dyDescent="0.3">
      <c r="A20" s="12">
        <v>18</v>
      </c>
      <c r="B20" s="13" t="s">
        <v>18</v>
      </c>
      <c r="C20" s="14" t="s">
        <v>49</v>
      </c>
      <c r="D20" s="14" t="s">
        <v>40</v>
      </c>
      <c r="E20" s="15" t="s">
        <v>21</v>
      </c>
      <c r="F20" s="16">
        <v>3987</v>
      </c>
      <c r="G20" s="16" t="s">
        <v>22</v>
      </c>
      <c r="H20" s="16" t="s">
        <v>22</v>
      </c>
      <c r="I20" s="16" t="s">
        <v>22</v>
      </c>
      <c r="J20" s="16">
        <v>2850</v>
      </c>
      <c r="K20" s="16">
        <v>2850</v>
      </c>
      <c r="L20" s="16">
        <v>250</v>
      </c>
      <c r="M20" s="16" t="s">
        <v>22</v>
      </c>
      <c r="N20" s="16" t="s">
        <v>22</v>
      </c>
      <c r="O20" s="9">
        <f t="shared" si="1"/>
        <v>9937</v>
      </c>
      <c r="P20" s="16">
        <v>2370.17</v>
      </c>
      <c r="Q20" s="10">
        <f t="shared" si="0"/>
        <v>7566.83</v>
      </c>
      <c r="R20" s="16" t="s">
        <v>22</v>
      </c>
    </row>
    <row r="21" spans="1:18" ht="36.75" customHeight="1" x14ac:dyDescent="0.3">
      <c r="A21" s="5">
        <v>19</v>
      </c>
      <c r="B21" s="13" t="s">
        <v>18</v>
      </c>
      <c r="C21" s="14" t="s">
        <v>50</v>
      </c>
      <c r="D21" s="14" t="s">
        <v>33</v>
      </c>
      <c r="E21" s="15" t="s">
        <v>21</v>
      </c>
      <c r="F21" s="16">
        <v>10261</v>
      </c>
      <c r="G21" s="16" t="s">
        <v>22</v>
      </c>
      <c r="H21" s="16" t="s">
        <v>22</v>
      </c>
      <c r="I21" s="16">
        <v>375</v>
      </c>
      <c r="J21" s="16">
        <v>5000</v>
      </c>
      <c r="K21" s="16">
        <v>5000</v>
      </c>
      <c r="L21" s="16">
        <v>250</v>
      </c>
      <c r="M21" s="16" t="s">
        <v>22</v>
      </c>
      <c r="N21" s="16" t="s">
        <v>22</v>
      </c>
      <c r="O21" s="9">
        <f>SUM(F21:M21)</f>
        <v>20886</v>
      </c>
      <c r="P21" s="16">
        <v>1746.11</v>
      </c>
      <c r="Q21" s="10">
        <f t="shared" si="0"/>
        <v>19139.89</v>
      </c>
      <c r="R21" s="16" t="s">
        <v>22</v>
      </c>
    </row>
    <row r="22" spans="1:18" ht="36.75" customHeight="1" x14ac:dyDescent="0.3">
      <c r="A22" s="12">
        <v>20</v>
      </c>
      <c r="B22" s="13" t="s">
        <v>18</v>
      </c>
      <c r="C22" s="14" t="s">
        <v>51</v>
      </c>
      <c r="D22" s="14" t="s">
        <v>52</v>
      </c>
      <c r="E22" s="15" t="s">
        <v>21</v>
      </c>
      <c r="F22" s="16">
        <v>3295</v>
      </c>
      <c r="G22" s="16" t="s">
        <v>22</v>
      </c>
      <c r="H22" s="16" t="s">
        <v>22</v>
      </c>
      <c r="I22" s="16">
        <v>375</v>
      </c>
      <c r="J22" s="16">
        <v>2500</v>
      </c>
      <c r="K22" s="16">
        <v>2500</v>
      </c>
      <c r="L22" s="16">
        <v>250</v>
      </c>
      <c r="M22" s="16" t="s">
        <v>22</v>
      </c>
      <c r="N22" s="16" t="s">
        <v>22</v>
      </c>
      <c r="O22" s="9">
        <f t="shared" si="1"/>
        <v>8920</v>
      </c>
      <c r="P22" s="16">
        <v>638.41</v>
      </c>
      <c r="Q22" s="10">
        <f t="shared" si="0"/>
        <v>8281.59</v>
      </c>
      <c r="R22" s="16" t="s">
        <v>22</v>
      </c>
    </row>
    <row r="23" spans="1:18" ht="36.75" customHeight="1" x14ac:dyDescent="0.3">
      <c r="A23" s="5">
        <v>21</v>
      </c>
      <c r="B23" s="13" t="s">
        <v>18</v>
      </c>
      <c r="C23" s="14" t="s">
        <v>172</v>
      </c>
      <c r="D23" s="14" t="s">
        <v>54</v>
      </c>
      <c r="E23" s="15" t="s">
        <v>21</v>
      </c>
      <c r="F23" s="16">
        <f>3525</f>
        <v>3525</v>
      </c>
      <c r="G23" s="16" t="s">
        <v>22</v>
      </c>
      <c r="H23" s="16" t="s">
        <v>22</v>
      </c>
      <c r="I23" s="16" t="s">
        <v>22</v>
      </c>
      <c r="J23" s="16">
        <v>2500</v>
      </c>
      <c r="K23" s="16">
        <v>2500</v>
      </c>
      <c r="L23" s="16">
        <v>250</v>
      </c>
      <c r="M23" s="16" t="s">
        <v>22</v>
      </c>
      <c r="N23" s="16" t="s">
        <v>22</v>
      </c>
      <c r="O23" s="9">
        <f t="shared" si="1"/>
        <v>8775</v>
      </c>
      <c r="P23" s="16">
        <v>4556.88</v>
      </c>
      <c r="Q23" s="10">
        <f t="shared" si="0"/>
        <v>4218.12</v>
      </c>
      <c r="R23" s="16" t="s">
        <v>22</v>
      </c>
    </row>
    <row r="24" spans="1:18" ht="36.75" customHeight="1" x14ac:dyDescent="0.3">
      <c r="A24" s="12">
        <v>22</v>
      </c>
      <c r="B24" s="13" t="s">
        <v>18</v>
      </c>
      <c r="C24" s="14" t="s">
        <v>55</v>
      </c>
      <c r="D24" s="14" t="s">
        <v>56</v>
      </c>
      <c r="E24" s="15" t="s">
        <v>21</v>
      </c>
      <c r="F24" s="16">
        <v>1960</v>
      </c>
      <c r="G24" s="16" t="s">
        <v>22</v>
      </c>
      <c r="H24" s="16" t="s">
        <v>22</v>
      </c>
      <c r="I24" s="16" t="s">
        <v>22</v>
      </c>
      <c r="J24" s="16">
        <v>2000</v>
      </c>
      <c r="K24" s="16">
        <v>3097</v>
      </c>
      <c r="L24" s="16">
        <v>250</v>
      </c>
      <c r="M24" s="16" t="s">
        <v>22</v>
      </c>
      <c r="N24" s="16" t="s">
        <v>22</v>
      </c>
      <c r="O24" s="9">
        <f t="shared" si="1"/>
        <v>7307</v>
      </c>
      <c r="P24" s="16">
        <v>1151.49</v>
      </c>
      <c r="Q24" s="10">
        <f>O24-P24</f>
        <v>6155.51</v>
      </c>
      <c r="R24" s="16" t="s">
        <v>22</v>
      </c>
    </row>
    <row r="25" spans="1:18" ht="36.75" customHeight="1" x14ac:dyDescent="0.3">
      <c r="A25" s="5">
        <v>23</v>
      </c>
      <c r="B25" s="13" t="s">
        <v>18</v>
      </c>
      <c r="C25" s="14" t="s">
        <v>57</v>
      </c>
      <c r="D25" s="14" t="s">
        <v>33</v>
      </c>
      <c r="E25" s="15" t="s">
        <v>21</v>
      </c>
      <c r="F25" s="16">
        <v>10261</v>
      </c>
      <c r="G25" s="16" t="s">
        <v>22</v>
      </c>
      <c r="H25" s="16" t="s">
        <v>22</v>
      </c>
      <c r="I25" s="16">
        <v>375</v>
      </c>
      <c r="J25" s="16">
        <v>5000</v>
      </c>
      <c r="K25" s="16">
        <v>5000</v>
      </c>
      <c r="L25" s="16">
        <v>250</v>
      </c>
      <c r="M25" s="16" t="s">
        <v>22</v>
      </c>
      <c r="N25" s="16" t="s">
        <v>22</v>
      </c>
      <c r="O25" s="9">
        <f t="shared" si="1"/>
        <v>20886</v>
      </c>
      <c r="P25" s="16">
        <v>3391.98</v>
      </c>
      <c r="Q25" s="10">
        <f t="shared" si="0"/>
        <v>17494.02</v>
      </c>
      <c r="R25" s="16" t="s">
        <v>22</v>
      </c>
    </row>
    <row r="26" spans="1:18" ht="36.75" customHeight="1" x14ac:dyDescent="0.3">
      <c r="A26" s="12">
        <v>24</v>
      </c>
      <c r="B26" s="13" t="s">
        <v>18</v>
      </c>
      <c r="C26" s="14" t="s">
        <v>58</v>
      </c>
      <c r="D26" s="14" t="s">
        <v>29</v>
      </c>
      <c r="E26" s="15" t="s">
        <v>21</v>
      </c>
      <c r="F26" s="16">
        <v>6759</v>
      </c>
      <c r="G26" s="16" t="s">
        <v>22</v>
      </c>
      <c r="H26" s="16" t="s">
        <v>22</v>
      </c>
      <c r="I26" s="16">
        <v>375</v>
      </c>
      <c r="J26" s="16">
        <v>3500</v>
      </c>
      <c r="K26" s="16">
        <v>3500</v>
      </c>
      <c r="L26" s="16">
        <v>250</v>
      </c>
      <c r="M26" s="16" t="s">
        <v>22</v>
      </c>
      <c r="N26" s="16" t="s">
        <v>22</v>
      </c>
      <c r="O26" s="9">
        <f t="shared" si="1"/>
        <v>14384</v>
      </c>
      <c r="P26" s="16">
        <v>3147.23</v>
      </c>
      <c r="Q26" s="10">
        <f>O26-P26</f>
        <v>11236.77</v>
      </c>
      <c r="R26" s="16" t="s">
        <v>22</v>
      </c>
    </row>
    <row r="27" spans="1:18" ht="36.75" customHeight="1" x14ac:dyDescent="0.3">
      <c r="A27" s="5">
        <v>25</v>
      </c>
      <c r="B27" s="13" t="s">
        <v>18</v>
      </c>
      <c r="C27" s="14" t="s">
        <v>59</v>
      </c>
      <c r="D27" s="14" t="s">
        <v>29</v>
      </c>
      <c r="E27" s="15" t="s">
        <v>21</v>
      </c>
      <c r="F27" s="16">
        <f>6759</f>
        <v>6759</v>
      </c>
      <c r="G27" s="16" t="s">
        <v>22</v>
      </c>
      <c r="H27" s="16" t="s">
        <v>22</v>
      </c>
      <c r="I27" s="16">
        <v>375</v>
      </c>
      <c r="J27" s="16">
        <v>3500</v>
      </c>
      <c r="K27" s="16">
        <v>3500</v>
      </c>
      <c r="L27" s="16">
        <v>250</v>
      </c>
      <c r="M27" s="16" t="s">
        <v>22</v>
      </c>
      <c r="N27" s="16" t="s">
        <v>22</v>
      </c>
      <c r="O27" s="9">
        <f t="shared" si="1"/>
        <v>14384</v>
      </c>
      <c r="P27" s="16">
        <v>4910.3100000000004</v>
      </c>
      <c r="Q27" s="10">
        <f t="shared" si="0"/>
        <v>9473.6899999999987</v>
      </c>
      <c r="R27" s="16" t="s">
        <v>22</v>
      </c>
    </row>
    <row r="28" spans="1:18" ht="36.75" customHeight="1" x14ac:dyDescent="0.3">
      <c r="A28" s="12">
        <v>26</v>
      </c>
      <c r="B28" s="13" t="s">
        <v>18</v>
      </c>
      <c r="C28" s="14" t="s">
        <v>60</v>
      </c>
      <c r="D28" s="14" t="s">
        <v>61</v>
      </c>
      <c r="E28" s="15" t="s">
        <v>21</v>
      </c>
      <c r="F28" s="16">
        <v>1831</v>
      </c>
      <c r="G28" s="16" t="s">
        <v>22</v>
      </c>
      <c r="H28" s="16">
        <v>50</v>
      </c>
      <c r="I28" s="16" t="s">
        <v>22</v>
      </c>
      <c r="J28" s="16">
        <v>1750</v>
      </c>
      <c r="K28" s="16">
        <v>1750</v>
      </c>
      <c r="L28" s="16">
        <v>250</v>
      </c>
      <c r="M28" s="16" t="s">
        <v>22</v>
      </c>
      <c r="N28" s="16" t="s">
        <v>22</v>
      </c>
      <c r="O28" s="9">
        <f t="shared" si="1"/>
        <v>5631</v>
      </c>
      <c r="P28" s="16">
        <v>1969.39</v>
      </c>
      <c r="Q28" s="10">
        <f t="shared" si="0"/>
        <v>3661.6099999999997</v>
      </c>
      <c r="R28" s="16" t="s">
        <v>22</v>
      </c>
    </row>
    <row r="29" spans="1:18" ht="36.75" customHeight="1" x14ac:dyDescent="0.3">
      <c r="A29" s="5">
        <v>27</v>
      </c>
      <c r="B29" s="13" t="s">
        <v>18</v>
      </c>
      <c r="C29" s="14" t="s">
        <v>62</v>
      </c>
      <c r="D29" s="14" t="s">
        <v>29</v>
      </c>
      <c r="E29" s="15" t="s">
        <v>21</v>
      </c>
      <c r="F29" s="16">
        <v>6759</v>
      </c>
      <c r="G29" s="16" t="s">
        <v>22</v>
      </c>
      <c r="H29" s="16" t="s">
        <v>22</v>
      </c>
      <c r="I29" s="16" t="s">
        <v>22</v>
      </c>
      <c r="J29" s="16">
        <v>3500</v>
      </c>
      <c r="K29" s="16">
        <v>3500</v>
      </c>
      <c r="L29" s="16">
        <v>250</v>
      </c>
      <c r="M29" s="16" t="s">
        <v>22</v>
      </c>
      <c r="N29" s="16" t="s">
        <v>22</v>
      </c>
      <c r="O29" s="9">
        <f t="shared" si="1"/>
        <v>14009</v>
      </c>
      <c r="P29" s="16">
        <v>2812.27</v>
      </c>
      <c r="Q29" s="10">
        <f>O29-P29</f>
        <v>11196.73</v>
      </c>
      <c r="R29" s="16" t="s">
        <v>22</v>
      </c>
    </row>
    <row r="30" spans="1:18" ht="36.75" customHeight="1" x14ac:dyDescent="0.3">
      <c r="A30" s="12">
        <v>28</v>
      </c>
      <c r="B30" s="13" t="s">
        <v>18</v>
      </c>
      <c r="C30" s="14" t="s">
        <v>63</v>
      </c>
      <c r="D30" s="14" t="s">
        <v>48</v>
      </c>
      <c r="E30" s="15" t="s">
        <v>21</v>
      </c>
      <c r="F30" s="16">
        <f>1460</f>
        <v>1460</v>
      </c>
      <c r="G30" s="16" t="s">
        <v>22</v>
      </c>
      <c r="H30" s="16">
        <v>50</v>
      </c>
      <c r="I30" s="16" t="s">
        <v>22</v>
      </c>
      <c r="J30" s="16">
        <v>1750</v>
      </c>
      <c r="K30" s="16">
        <v>1750</v>
      </c>
      <c r="L30" s="16">
        <v>250</v>
      </c>
      <c r="M30" s="16" t="s">
        <v>22</v>
      </c>
      <c r="N30" s="16" t="s">
        <v>22</v>
      </c>
      <c r="O30" s="9">
        <f t="shared" si="1"/>
        <v>5260</v>
      </c>
      <c r="P30" s="16">
        <v>2106.36</v>
      </c>
      <c r="Q30" s="10">
        <f t="shared" si="0"/>
        <v>3153.64</v>
      </c>
      <c r="R30" s="16" t="s">
        <v>22</v>
      </c>
    </row>
    <row r="31" spans="1:18" ht="36.75" customHeight="1" x14ac:dyDescent="0.3">
      <c r="A31" s="5">
        <v>29</v>
      </c>
      <c r="B31" s="13" t="s">
        <v>18</v>
      </c>
      <c r="C31" s="14" t="s">
        <v>64</v>
      </c>
      <c r="D31" s="14" t="s">
        <v>65</v>
      </c>
      <c r="E31" s="15" t="s">
        <v>21</v>
      </c>
      <c r="F31" s="16">
        <f>5373</f>
        <v>5373</v>
      </c>
      <c r="G31" s="16" t="s">
        <v>22</v>
      </c>
      <c r="H31" s="16" t="s">
        <v>22</v>
      </c>
      <c r="I31" s="16">
        <v>375</v>
      </c>
      <c r="J31" s="16">
        <v>3000</v>
      </c>
      <c r="K31" s="16">
        <v>2500</v>
      </c>
      <c r="L31" s="16">
        <v>250</v>
      </c>
      <c r="M31" s="16" t="s">
        <v>22</v>
      </c>
      <c r="N31" s="16" t="s">
        <v>22</v>
      </c>
      <c r="O31" s="9">
        <f t="shared" si="1"/>
        <v>11498</v>
      </c>
      <c r="P31" s="16">
        <v>2755.66</v>
      </c>
      <c r="Q31" s="10">
        <f>O31-P31</f>
        <v>8742.34</v>
      </c>
      <c r="R31" s="16" t="s">
        <v>22</v>
      </c>
    </row>
    <row r="32" spans="1:18" ht="36.75" customHeight="1" x14ac:dyDescent="0.3">
      <c r="A32" s="12">
        <v>30</v>
      </c>
      <c r="B32" s="13" t="s">
        <v>18</v>
      </c>
      <c r="C32" s="14" t="s">
        <v>66</v>
      </c>
      <c r="D32" s="14" t="s">
        <v>33</v>
      </c>
      <c r="E32" s="15" t="s">
        <v>21</v>
      </c>
      <c r="F32" s="16">
        <v>10261</v>
      </c>
      <c r="G32" s="16" t="s">
        <v>22</v>
      </c>
      <c r="H32" s="16" t="s">
        <v>22</v>
      </c>
      <c r="I32" s="16">
        <v>375</v>
      </c>
      <c r="J32" s="16">
        <v>5000</v>
      </c>
      <c r="K32" s="16">
        <v>5000</v>
      </c>
      <c r="L32" s="16">
        <v>250</v>
      </c>
      <c r="M32" s="16" t="s">
        <v>22</v>
      </c>
      <c r="N32" s="16" t="s">
        <v>22</v>
      </c>
      <c r="O32" s="9">
        <f t="shared" si="1"/>
        <v>20886</v>
      </c>
      <c r="P32" s="16">
        <v>3633.22</v>
      </c>
      <c r="Q32" s="10">
        <f>O32-P32</f>
        <v>17252.78</v>
      </c>
      <c r="R32" s="16" t="s">
        <v>22</v>
      </c>
    </row>
    <row r="33" spans="1:18" ht="36.75" customHeight="1" x14ac:dyDescent="0.3">
      <c r="A33" s="5">
        <v>31</v>
      </c>
      <c r="B33" s="13" t="s">
        <v>18</v>
      </c>
      <c r="C33" s="14" t="s">
        <v>67</v>
      </c>
      <c r="D33" s="14" t="s">
        <v>29</v>
      </c>
      <c r="E33" s="15" t="s">
        <v>21</v>
      </c>
      <c r="F33" s="16">
        <v>6759</v>
      </c>
      <c r="G33" s="16" t="s">
        <v>22</v>
      </c>
      <c r="H33" s="16" t="s">
        <v>22</v>
      </c>
      <c r="I33" s="16">
        <v>375</v>
      </c>
      <c r="J33" s="16">
        <v>3500</v>
      </c>
      <c r="K33" s="16">
        <v>3500</v>
      </c>
      <c r="L33" s="16">
        <v>250</v>
      </c>
      <c r="M33" s="16" t="s">
        <v>22</v>
      </c>
      <c r="N33" s="16" t="s">
        <v>22</v>
      </c>
      <c r="O33" s="9">
        <f t="shared" si="1"/>
        <v>14384</v>
      </c>
      <c r="P33" s="16">
        <v>1134.56</v>
      </c>
      <c r="Q33" s="10">
        <f t="shared" si="0"/>
        <v>13249.44</v>
      </c>
      <c r="R33" s="16" t="s">
        <v>22</v>
      </c>
    </row>
    <row r="34" spans="1:18" ht="36.75" customHeight="1" x14ac:dyDescent="0.3">
      <c r="A34" s="12">
        <v>32</v>
      </c>
      <c r="B34" s="13" t="s">
        <v>18</v>
      </c>
      <c r="C34" s="14" t="s">
        <v>68</v>
      </c>
      <c r="D34" s="14" t="s">
        <v>29</v>
      </c>
      <c r="E34" s="15" t="s">
        <v>21</v>
      </c>
      <c r="F34" s="16">
        <v>6759</v>
      </c>
      <c r="G34" s="16" t="s">
        <v>22</v>
      </c>
      <c r="H34" s="16" t="s">
        <v>22</v>
      </c>
      <c r="I34" s="16">
        <v>375</v>
      </c>
      <c r="J34" s="16">
        <v>3500</v>
      </c>
      <c r="K34" s="16">
        <v>3500</v>
      </c>
      <c r="L34" s="16">
        <v>250</v>
      </c>
      <c r="M34" s="16" t="s">
        <v>22</v>
      </c>
      <c r="N34" s="16" t="s">
        <v>22</v>
      </c>
      <c r="O34" s="9">
        <f t="shared" si="1"/>
        <v>14384</v>
      </c>
      <c r="P34" s="16">
        <v>1134.56</v>
      </c>
      <c r="Q34" s="10">
        <f t="shared" si="0"/>
        <v>13249.44</v>
      </c>
      <c r="R34" s="16" t="s">
        <v>22</v>
      </c>
    </row>
    <row r="35" spans="1:18" ht="36.75" customHeight="1" x14ac:dyDescent="0.3">
      <c r="A35" s="5">
        <v>33</v>
      </c>
      <c r="B35" s="13" t="s">
        <v>18</v>
      </c>
      <c r="C35" s="14" t="s">
        <v>69</v>
      </c>
      <c r="D35" s="14" t="s">
        <v>29</v>
      </c>
      <c r="E35" s="15" t="s">
        <v>21</v>
      </c>
      <c r="F35" s="16">
        <v>6759</v>
      </c>
      <c r="G35" s="16" t="s">
        <v>22</v>
      </c>
      <c r="H35" s="16" t="s">
        <v>22</v>
      </c>
      <c r="I35" s="16" t="s">
        <v>22</v>
      </c>
      <c r="J35" s="16">
        <v>3500</v>
      </c>
      <c r="K35" s="16">
        <v>3500</v>
      </c>
      <c r="L35" s="16">
        <v>250</v>
      </c>
      <c r="M35" s="16" t="s">
        <v>22</v>
      </c>
      <c r="N35" s="16" t="s">
        <v>22</v>
      </c>
      <c r="O35" s="9">
        <f>SUM(F35:M35)</f>
        <v>14009</v>
      </c>
      <c r="P35" s="16">
        <v>6339.53</v>
      </c>
      <c r="Q35" s="10">
        <f t="shared" si="0"/>
        <v>7669.47</v>
      </c>
      <c r="R35" s="16" t="s">
        <v>22</v>
      </c>
    </row>
    <row r="36" spans="1:18" ht="36.75" customHeight="1" x14ac:dyDescent="0.3">
      <c r="A36" s="12">
        <v>34</v>
      </c>
      <c r="B36" s="13" t="s">
        <v>18</v>
      </c>
      <c r="C36" s="14" t="s">
        <v>70</v>
      </c>
      <c r="D36" s="14" t="s">
        <v>29</v>
      </c>
      <c r="E36" s="15" t="s">
        <v>21</v>
      </c>
      <c r="F36" s="16">
        <v>6759</v>
      </c>
      <c r="G36" s="16" t="s">
        <v>22</v>
      </c>
      <c r="H36" s="16" t="s">
        <v>22</v>
      </c>
      <c r="I36" s="16" t="s">
        <v>22</v>
      </c>
      <c r="J36" s="16">
        <v>3500</v>
      </c>
      <c r="K36" s="16">
        <v>3500</v>
      </c>
      <c r="L36" s="16">
        <v>250</v>
      </c>
      <c r="M36" s="16" t="s">
        <v>22</v>
      </c>
      <c r="N36" s="16" t="s">
        <v>22</v>
      </c>
      <c r="O36" s="9">
        <f t="shared" si="1"/>
        <v>14009</v>
      </c>
      <c r="P36" s="16">
        <v>6028.03</v>
      </c>
      <c r="Q36" s="10">
        <f>O36-P36</f>
        <v>7980.97</v>
      </c>
      <c r="R36" s="16" t="s">
        <v>22</v>
      </c>
    </row>
    <row r="37" spans="1:18" ht="36.75" customHeight="1" x14ac:dyDescent="0.3">
      <c r="A37" s="5">
        <v>35</v>
      </c>
      <c r="B37" s="13" t="s">
        <v>18</v>
      </c>
      <c r="C37" s="14" t="s">
        <v>71</v>
      </c>
      <c r="D37" s="14" t="s">
        <v>29</v>
      </c>
      <c r="E37" s="15" t="s">
        <v>21</v>
      </c>
      <c r="F37" s="16">
        <f>6759</f>
        <v>6759</v>
      </c>
      <c r="G37" s="16" t="s">
        <v>22</v>
      </c>
      <c r="H37" s="16" t="s">
        <v>22</v>
      </c>
      <c r="I37" s="16">
        <v>375</v>
      </c>
      <c r="J37" s="16">
        <v>3500</v>
      </c>
      <c r="K37" s="16">
        <v>3500</v>
      </c>
      <c r="L37" s="16">
        <v>250</v>
      </c>
      <c r="M37" s="16" t="s">
        <v>22</v>
      </c>
      <c r="N37" s="16" t="s">
        <v>22</v>
      </c>
      <c r="O37" s="9">
        <f t="shared" si="1"/>
        <v>14384</v>
      </c>
      <c r="P37" s="16">
        <v>5340.76</v>
      </c>
      <c r="Q37" s="10">
        <f t="shared" si="0"/>
        <v>9043.24</v>
      </c>
      <c r="R37" s="16"/>
    </row>
    <row r="38" spans="1:18" ht="36.75" customHeight="1" x14ac:dyDescent="0.3">
      <c r="A38" s="12">
        <v>36</v>
      </c>
      <c r="B38" s="13" t="s">
        <v>18</v>
      </c>
      <c r="C38" s="14" t="s">
        <v>72</v>
      </c>
      <c r="D38" s="14" t="s">
        <v>73</v>
      </c>
      <c r="E38" s="15" t="s">
        <v>21</v>
      </c>
      <c r="F38" s="16">
        <f>1701</f>
        <v>1701</v>
      </c>
      <c r="G38" s="16" t="s">
        <v>22</v>
      </c>
      <c r="H38" s="16">
        <v>75</v>
      </c>
      <c r="I38" s="16" t="s">
        <v>22</v>
      </c>
      <c r="J38" s="16">
        <v>1750</v>
      </c>
      <c r="K38" s="16">
        <v>1750</v>
      </c>
      <c r="L38" s="16">
        <v>250</v>
      </c>
      <c r="M38" s="16" t="s">
        <v>22</v>
      </c>
      <c r="N38" s="16" t="s">
        <v>22</v>
      </c>
      <c r="O38" s="9">
        <v>5526</v>
      </c>
      <c r="P38" s="16">
        <v>1632.73</v>
      </c>
      <c r="Q38" s="10">
        <f t="shared" si="0"/>
        <v>3893.27</v>
      </c>
      <c r="R38" s="16" t="s">
        <v>22</v>
      </c>
    </row>
    <row r="39" spans="1:18" ht="36.75" customHeight="1" x14ac:dyDescent="0.3">
      <c r="A39" s="5">
        <v>37</v>
      </c>
      <c r="B39" s="13" t="s">
        <v>18</v>
      </c>
      <c r="C39" s="14" t="s">
        <v>74</v>
      </c>
      <c r="D39" s="14" t="s">
        <v>48</v>
      </c>
      <c r="E39" s="15" t="s">
        <v>21</v>
      </c>
      <c r="F39" s="16">
        <f>1460</f>
        <v>1460</v>
      </c>
      <c r="G39" s="16" t="s">
        <v>22</v>
      </c>
      <c r="H39" s="16">
        <v>75</v>
      </c>
      <c r="I39" s="16" t="s">
        <v>22</v>
      </c>
      <c r="J39" s="16">
        <v>1750</v>
      </c>
      <c r="K39" s="16">
        <v>1750</v>
      </c>
      <c r="L39" s="16">
        <v>250</v>
      </c>
      <c r="M39" s="16" t="s">
        <v>22</v>
      </c>
      <c r="N39" s="16" t="s">
        <v>22</v>
      </c>
      <c r="O39" s="9">
        <f t="shared" si="1"/>
        <v>5285</v>
      </c>
      <c r="P39" s="16">
        <v>2339.86</v>
      </c>
      <c r="Q39" s="10">
        <f>O39-P39</f>
        <v>2945.14</v>
      </c>
      <c r="R39" s="16" t="s">
        <v>22</v>
      </c>
    </row>
    <row r="40" spans="1:18" ht="36.75" customHeight="1" x14ac:dyDescent="0.3">
      <c r="A40" s="12">
        <v>38</v>
      </c>
      <c r="B40" s="13" t="s">
        <v>18</v>
      </c>
      <c r="C40" s="14" t="s">
        <v>75</v>
      </c>
      <c r="D40" s="14" t="s">
        <v>76</v>
      </c>
      <c r="E40" s="15" t="s">
        <v>21</v>
      </c>
      <c r="F40" s="16">
        <f>1105</f>
        <v>1105</v>
      </c>
      <c r="G40" s="16" t="s">
        <v>22</v>
      </c>
      <c r="H40" s="16" t="s">
        <v>22</v>
      </c>
      <c r="I40" s="16" t="s">
        <v>22</v>
      </c>
      <c r="J40" s="16">
        <v>1700</v>
      </c>
      <c r="K40" s="16">
        <v>1700</v>
      </c>
      <c r="L40" s="16">
        <v>250</v>
      </c>
      <c r="M40" s="16" t="s">
        <v>22</v>
      </c>
      <c r="N40" s="16" t="s">
        <v>22</v>
      </c>
      <c r="O40" s="9">
        <f t="shared" si="1"/>
        <v>4755</v>
      </c>
      <c r="P40" s="16">
        <v>241.42</v>
      </c>
      <c r="Q40" s="10">
        <f t="shared" si="0"/>
        <v>4513.58</v>
      </c>
      <c r="R40" s="16" t="s">
        <v>22</v>
      </c>
    </row>
    <row r="41" spans="1:18" ht="36.75" customHeight="1" x14ac:dyDescent="0.3">
      <c r="A41" s="5">
        <v>39</v>
      </c>
      <c r="B41" s="13" t="s">
        <v>18</v>
      </c>
      <c r="C41" s="14" t="s">
        <v>77</v>
      </c>
      <c r="D41" s="14" t="s">
        <v>76</v>
      </c>
      <c r="E41" s="15" t="s">
        <v>21</v>
      </c>
      <c r="F41" s="16">
        <f>1105</f>
        <v>1105</v>
      </c>
      <c r="G41" s="16" t="s">
        <v>22</v>
      </c>
      <c r="H41" s="16">
        <v>50</v>
      </c>
      <c r="I41" s="16" t="s">
        <v>22</v>
      </c>
      <c r="J41" s="16">
        <v>1700</v>
      </c>
      <c r="K41" s="16">
        <v>1700</v>
      </c>
      <c r="L41" s="16">
        <v>250</v>
      </c>
      <c r="M41" s="16" t="s">
        <v>22</v>
      </c>
      <c r="N41" s="16" t="s">
        <v>22</v>
      </c>
      <c r="O41" s="9">
        <f t="shared" si="1"/>
        <v>4805</v>
      </c>
      <c r="P41" s="16">
        <v>2245.23</v>
      </c>
      <c r="Q41" s="10">
        <f>O41-P41</f>
        <v>2559.77</v>
      </c>
      <c r="R41" s="16" t="s">
        <v>22</v>
      </c>
    </row>
    <row r="42" spans="1:18" ht="36.75" customHeight="1" x14ac:dyDescent="0.3">
      <c r="A42" s="12">
        <v>40</v>
      </c>
      <c r="B42" s="13" t="s">
        <v>18</v>
      </c>
      <c r="C42" s="14" t="s">
        <v>78</v>
      </c>
      <c r="D42" s="14" t="s">
        <v>76</v>
      </c>
      <c r="E42" s="15" t="s">
        <v>21</v>
      </c>
      <c r="F42" s="16">
        <f>1105</f>
        <v>1105</v>
      </c>
      <c r="G42" s="16" t="s">
        <v>22</v>
      </c>
      <c r="H42" s="16">
        <v>50</v>
      </c>
      <c r="I42" s="16" t="s">
        <v>22</v>
      </c>
      <c r="J42" s="16">
        <v>1700</v>
      </c>
      <c r="K42" s="16">
        <v>1700</v>
      </c>
      <c r="L42" s="16">
        <v>250</v>
      </c>
      <c r="M42" s="16" t="s">
        <v>22</v>
      </c>
      <c r="N42" s="16" t="s">
        <v>22</v>
      </c>
      <c r="O42" s="9">
        <f t="shared" si="1"/>
        <v>4805</v>
      </c>
      <c r="P42" s="16">
        <v>246.22</v>
      </c>
      <c r="Q42" s="10">
        <f t="shared" si="0"/>
        <v>4558.78</v>
      </c>
      <c r="R42" s="16" t="s">
        <v>22</v>
      </c>
    </row>
    <row r="43" spans="1:18" ht="36.75" customHeight="1" x14ac:dyDescent="0.3">
      <c r="A43" s="5">
        <v>41</v>
      </c>
      <c r="B43" s="13" t="s">
        <v>18</v>
      </c>
      <c r="C43" s="14" t="s">
        <v>79</v>
      </c>
      <c r="D43" s="14" t="s">
        <v>76</v>
      </c>
      <c r="E43" s="15" t="s">
        <v>21</v>
      </c>
      <c r="F43" s="16">
        <v>1105</v>
      </c>
      <c r="G43" s="16" t="s">
        <v>22</v>
      </c>
      <c r="H43" s="16">
        <v>50</v>
      </c>
      <c r="I43" s="16" t="s">
        <v>22</v>
      </c>
      <c r="J43" s="16">
        <v>1700</v>
      </c>
      <c r="K43" s="16">
        <v>1700</v>
      </c>
      <c r="L43" s="16">
        <v>250</v>
      </c>
      <c r="M43" s="16" t="s">
        <v>22</v>
      </c>
      <c r="N43" s="16" t="s">
        <v>22</v>
      </c>
      <c r="O43" s="9">
        <f t="shared" si="1"/>
        <v>4805</v>
      </c>
      <c r="P43" s="16">
        <v>792.82</v>
      </c>
      <c r="Q43" s="10">
        <f t="shared" si="0"/>
        <v>4012.18</v>
      </c>
      <c r="R43" s="16" t="s">
        <v>22</v>
      </c>
    </row>
    <row r="44" spans="1:18" ht="36.75" customHeight="1" x14ac:dyDescent="0.3">
      <c r="A44" s="12">
        <v>42</v>
      </c>
      <c r="B44" s="13" t="s">
        <v>18</v>
      </c>
      <c r="C44" s="14" t="s">
        <v>80</v>
      </c>
      <c r="D44" s="14" t="s">
        <v>76</v>
      </c>
      <c r="E44" s="15" t="s">
        <v>21</v>
      </c>
      <c r="F44" s="16">
        <v>1105</v>
      </c>
      <c r="G44" s="16" t="s">
        <v>22</v>
      </c>
      <c r="H44" s="16">
        <v>75</v>
      </c>
      <c r="I44" s="16" t="s">
        <v>22</v>
      </c>
      <c r="J44" s="16">
        <v>1700</v>
      </c>
      <c r="K44" s="16">
        <v>1700</v>
      </c>
      <c r="L44" s="16">
        <v>250</v>
      </c>
      <c r="M44" s="16" t="s">
        <v>22</v>
      </c>
      <c r="N44" s="16" t="s">
        <v>22</v>
      </c>
      <c r="O44" s="9">
        <f t="shared" si="1"/>
        <v>4830</v>
      </c>
      <c r="P44" s="16">
        <v>1904.53</v>
      </c>
      <c r="Q44" s="10">
        <f t="shared" si="0"/>
        <v>2925.4700000000003</v>
      </c>
      <c r="R44" s="16" t="s">
        <v>22</v>
      </c>
    </row>
    <row r="45" spans="1:18" ht="36.75" customHeight="1" x14ac:dyDescent="0.3">
      <c r="A45" s="5">
        <v>43</v>
      </c>
      <c r="B45" s="13" t="s">
        <v>18</v>
      </c>
      <c r="C45" s="14" t="s">
        <v>81</v>
      </c>
      <c r="D45" s="14" t="s">
        <v>31</v>
      </c>
      <c r="E45" s="15" t="s">
        <v>21</v>
      </c>
      <c r="F45" s="16">
        <v>2281</v>
      </c>
      <c r="G45" s="16" t="s">
        <v>22</v>
      </c>
      <c r="H45" s="16">
        <v>75</v>
      </c>
      <c r="I45" s="16" t="s">
        <v>22</v>
      </c>
      <c r="J45" s="16">
        <v>2000</v>
      </c>
      <c r="K45" s="16">
        <v>2000</v>
      </c>
      <c r="L45" s="16">
        <v>250</v>
      </c>
      <c r="M45" s="16" t="s">
        <v>22</v>
      </c>
      <c r="N45" s="16" t="s">
        <v>22</v>
      </c>
      <c r="O45" s="9">
        <v>6606</v>
      </c>
      <c r="P45" s="16">
        <v>1191.22</v>
      </c>
      <c r="Q45" s="10">
        <f>O45-P45</f>
        <v>5414.78</v>
      </c>
      <c r="R45" s="16" t="s">
        <v>22</v>
      </c>
    </row>
    <row r="46" spans="1:18" ht="36.75" customHeight="1" x14ac:dyDescent="0.3">
      <c r="A46" s="12">
        <v>44</v>
      </c>
      <c r="B46" s="13" t="s">
        <v>18</v>
      </c>
      <c r="C46" s="14" t="s">
        <v>82</v>
      </c>
      <c r="D46" s="14" t="s">
        <v>83</v>
      </c>
      <c r="E46" s="15" t="s">
        <v>21</v>
      </c>
      <c r="F46" s="16">
        <v>1460</v>
      </c>
      <c r="G46" s="16" t="s">
        <v>22</v>
      </c>
      <c r="H46" s="16" t="s">
        <v>22</v>
      </c>
      <c r="I46" s="16" t="s">
        <v>22</v>
      </c>
      <c r="J46" s="16">
        <v>1750</v>
      </c>
      <c r="K46" s="16">
        <v>1750</v>
      </c>
      <c r="L46" s="16">
        <v>250</v>
      </c>
      <c r="M46" s="16" t="s">
        <v>22</v>
      </c>
      <c r="N46" s="16" t="s">
        <v>22</v>
      </c>
      <c r="O46" s="9">
        <f t="shared" ref="O46" si="2">SUM(F46:M46)</f>
        <v>5210</v>
      </c>
      <c r="P46" s="16">
        <v>4443.38</v>
      </c>
      <c r="Q46" s="10">
        <f t="shared" ref="Q46" si="3">O46-P46</f>
        <v>766.61999999999989</v>
      </c>
      <c r="R46" s="16" t="s">
        <v>22</v>
      </c>
    </row>
    <row r="47" spans="1:18" ht="36.75" customHeight="1" x14ac:dyDescent="0.3">
      <c r="A47" s="5">
        <v>45</v>
      </c>
      <c r="B47" s="13" t="s">
        <v>18</v>
      </c>
      <c r="C47" s="14" t="s">
        <v>84</v>
      </c>
      <c r="D47" s="14" t="s">
        <v>48</v>
      </c>
      <c r="E47" s="15" t="s">
        <v>21</v>
      </c>
      <c r="F47" s="16">
        <v>1460</v>
      </c>
      <c r="G47" s="16" t="s">
        <v>22</v>
      </c>
      <c r="H47" s="16">
        <v>75</v>
      </c>
      <c r="I47" s="16" t="s">
        <v>22</v>
      </c>
      <c r="J47" s="16">
        <v>1750</v>
      </c>
      <c r="K47" s="16">
        <v>3115</v>
      </c>
      <c r="L47" s="16">
        <v>250</v>
      </c>
      <c r="M47" s="16" t="s">
        <v>22</v>
      </c>
      <c r="N47" s="16" t="s">
        <v>22</v>
      </c>
      <c r="O47" s="9">
        <f t="shared" si="1"/>
        <v>6650</v>
      </c>
      <c r="P47" s="16">
        <v>5310.49</v>
      </c>
      <c r="Q47" s="10">
        <f>O47-P47</f>
        <v>1339.5100000000002</v>
      </c>
      <c r="R47" s="16" t="s">
        <v>22</v>
      </c>
    </row>
    <row r="48" spans="1:18" ht="36.75" customHeight="1" x14ac:dyDescent="0.3">
      <c r="A48" s="12">
        <v>46</v>
      </c>
      <c r="B48" s="13" t="s">
        <v>18</v>
      </c>
      <c r="C48" s="14" t="s">
        <v>85</v>
      </c>
      <c r="D48" s="14" t="s">
        <v>29</v>
      </c>
      <c r="E48" s="15" t="s">
        <v>21</v>
      </c>
      <c r="F48" s="16">
        <v>6759</v>
      </c>
      <c r="G48" s="16" t="s">
        <v>22</v>
      </c>
      <c r="H48" s="16" t="s">
        <v>22</v>
      </c>
      <c r="I48" s="16">
        <v>375</v>
      </c>
      <c r="J48" s="16">
        <v>3500</v>
      </c>
      <c r="K48" s="16">
        <v>3500</v>
      </c>
      <c r="L48" s="16">
        <v>250</v>
      </c>
      <c r="M48" s="16" t="s">
        <v>22</v>
      </c>
      <c r="N48" s="16" t="s">
        <v>22</v>
      </c>
      <c r="O48" s="9">
        <f t="shared" si="1"/>
        <v>14384</v>
      </c>
      <c r="P48" s="16">
        <v>3564.68</v>
      </c>
      <c r="Q48" s="10">
        <f t="shared" si="0"/>
        <v>10819.32</v>
      </c>
      <c r="R48" s="16" t="s">
        <v>22</v>
      </c>
    </row>
    <row r="49" spans="1:18" ht="36.75" customHeight="1" x14ac:dyDescent="0.3">
      <c r="A49" s="5">
        <v>47</v>
      </c>
      <c r="B49" s="13" t="s">
        <v>18</v>
      </c>
      <c r="C49" s="14" t="s">
        <v>86</v>
      </c>
      <c r="D49" s="14" t="s">
        <v>87</v>
      </c>
      <c r="E49" s="15" t="s">
        <v>21</v>
      </c>
      <c r="F49" s="16">
        <f>1168</f>
        <v>1168</v>
      </c>
      <c r="G49" s="16" t="s">
        <v>22</v>
      </c>
      <c r="H49" s="16">
        <v>50</v>
      </c>
      <c r="I49" s="16" t="s">
        <v>22</v>
      </c>
      <c r="J49" s="16">
        <v>1700</v>
      </c>
      <c r="K49" s="16">
        <v>1700</v>
      </c>
      <c r="L49" s="16">
        <v>250</v>
      </c>
      <c r="M49" s="16" t="s">
        <v>22</v>
      </c>
      <c r="N49" s="16" t="s">
        <v>22</v>
      </c>
      <c r="O49" s="9">
        <f t="shared" si="1"/>
        <v>4868</v>
      </c>
      <c r="P49" s="16">
        <v>249.88</v>
      </c>
      <c r="Q49" s="10">
        <f t="shared" si="0"/>
        <v>4618.12</v>
      </c>
      <c r="R49" s="16" t="s">
        <v>22</v>
      </c>
    </row>
    <row r="50" spans="1:18" ht="36.75" customHeight="1" x14ac:dyDescent="0.3">
      <c r="A50" s="12">
        <v>48</v>
      </c>
      <c r="B50" s="13" t="s">
        <v>18</v>
      </c>
      <c r="C50" s="14" t="s">
        <v>88</v>
      </c>
      <c r="D50" s="14" t="s">
        <v>87</v>
      </c>
      <c r="E50" s="15" t="s">
        <v>21</v>
      </c>
      <c r="F50" s="16">
        <v>1168</v>
      </c>
      <c r="G50" s="16" t="s">
        <v>22</v>
      </c>
      <c r="H50" s="16">
        <v>35</v>
      </c>
      <c r="I50" s="16" t="s">
        <v>22</v>
      </c>
      <c r="J50" s="16">
        <v>1700</v>
      </c>
      <c r="K50" s="16">
        <v>1700</v>
      </c>
      <c r="L50" s="16">
        <v>250</v>
      </c>
      <c r="M50" s="16" t="s">
        <v>22</v>
      </c>
      <c r="N50" s="16" t="s">
        <v>22</v>
      </c>
      <c r="O50" s="9">
        <f t="shared" si="1"/>
        <v>4853</v>
      </c>
      <c r="P50" s="16">
        <v>1347.54</v>
      </c>
      <c r="Q50" s="10">
        <f t="shared" si="0"/>
        <v>3505.46</v>
      </c>
      <c r="R50" s="16" t="s">
        <v>22</v>
      </c>
    </row>
    <row r="51" spans="1:18" ht="36.75" customHeight="1" x14ac:dyDescent="0.3">
      <c r="A51" s="5">
        <v>49</v>
      </c>
      <c r="B51" s="13" t="s">
        <v>18</v>
      </c>
      <c r="C51" s="14" t="s">
        <v>89</v>
      </c>
      <c r="D51" s="14" t="s">
        <v>87</v>
      </c>
      <c r="E51" s="15" t="s">
        <v>21</v>
      </c>
      <c r="F51" s="16">
        <v>188.39</v>
      </c>
      <c r="G51" s="16" t="s">
        <v>22</v>
      </c>
      <c r="H51" s="16" t="s">
        <v>22</v>
      </c>
      <c r="I51" s="16" t="s">
        <v>22</v>
      </c>
      <c r="J51" s="16">
        <v>274.19</v>
      </c>
      <c r="K51" s="16">
        <v>274.19</v>
      </c>
      <c r="L51" s="16">
        <v>40.32</v>
      </c>
      <c r="M51" s="16" t="s">
        <v>22</v>
      </c>
      <c r="N51" s="16" t="s">
        <v>22</v>
      </c>
      <c r="O51" s="9">
        <f t="shared" si="1"/>
        <v>777.09</v>
      </c>
      <c r="P51" s="16">
        <v>56.97</v>
      </c>
      <c r="Q51" s="10">
        <f t="shared" si="0"/>
        <v>720.12</v>
      </c>
      <c r="R51" s="16" t="s">
        <v>22</v>
      </c>
    </row>
    <row r="52" spans="1:18" ht="36.75" customHeight="1" x14ac:dyDescent="0.3">
      <c r="A52" s="12">
        <v>50</v>
      </c>
      <c r="B52" s="13" t="s">
        <v>18</v>
      </c>
      <c r="C52" s="14" t="s">
        <v>89</v>
      </c>
      <c r="D52" s="14" t="s">
        <v>48</v>
      </c>
      <c r="E52" s="15" t="s">
        <v>21</v>
      </c>
      <c r="F52" s="16">
        <v>1224.52</v>
      </c>
      <c r="G52" s="16" t="s">
        <v>22</v>
      </c>
      <c r="H52" s="16" t="s">
        <v>22</v>
      </c>
      <c r="I52" s="16" t="s">
        <v>22</v>
      </c>
      <c r="J52" s="16">
        <v>1467.75</v>
      </c>
      <c r="K52" s="16">
        <v>1425.81</v>
      </c>
      <c r="L52" s="16">
        <v>209.68</v>
      </c>
      <c r="M52" s="16" t="s">
        <v>22</v>
      </c>
      <c r="N52" s="16" t="s">
        <v>22</v>
      </c>
      <c r="O52" s="9">
        <f t="shared" ref="O52" si="4">SUM(F52:M52)</f>
        <v>4327.76</v>
      </c>
      <c r="P52" s="16">
        <v>198.9</v>
      </c>
      <c r="Q52" s="10">
        <f t="shared" si="0"/>
        <v>4128.8600000000006</v>
      </c>
      <c r="R52" s="16" t="s">
        <v>22</v>
      </c>
    </row>
    <row r="53" spans="1:18" ht="36.75" customHeight="1" x14ac:dyDescent="0.3">
      <c r="A53" s="5">
        <v>51</v>
      </c>
      <c r="B53" s="13" t="s">
        <v>18</v>
      </c>
      <c r="C53" s="14" t="s">
        <v>90</v>
      </c>
      <c r="D53" s="14" t="s">
        <v>91</v>
      </c>
      <c r="E53" s="15" t="s">
        <v>21</v>
      </c>
      <c r="F53" s="16">
        <f>1555</f>
        <v>1555</v>
      </c>
      <c r="G53" s="16" t="s">
        <v>22</v>
      </c>
      <c r="H53" s="16" t="s">
        <v>22</v>
      </c>
      <c r="I53" s="16" t="s">
        <v>22</v>
      </c>
      <c r="J53" s="16">
        <v>1750</v>
      </c>
      <c r="K53" s="16">
        <f>1750+500</f>
        <v>2250</v>
      </c>
      <c r="L53" s="16">
        <v>250</v>
      </c>
      <c r="M53" s="16" t="s">
        <v>22</v>
      </c>
      <c r="N53" s="16" t="s">
        <v>22</v>
      </c>
      <c r="O53" s="9">
        <f t="shared" si="1"/>
        <v>5805</v>
      </c>
      <c r="P53" s="16">
        <v>1253.0999999999999</v>
      </c>
      <c r="Q53" s="10">
        <f t="shared" si="0"/>
        <v>4551.8999999999996</v>
      </c>
      <c r="R53" s="16" t="s">
        <v>22</v>
      </c>
    </row>
    <row r="54" spans="1:18" ht="36.75" customHeight="1" x14ac:dyDescent="0.3">
      <c r="A54" s="12">
        <v>52</v>
      </c>
      <c r="B54" s="13" t="s">
        <v>18</v>
      </c>
      <c r="C54" s="14" t="s">
        <v>92</v>
      </c>
      <c r="D54" s="14" t="s">
        <v>87</v>
      </c>
      <c r="E54" s="15" t="s">
        <v>21</v>
      </c>
      <c r="F54" s="16">
        <v>1168</v>
      </c>
      <c r="G54" s="16" t="s">
        <v>22</v>
      </c>
      <c r="H54" s="16" t="s">
        <v>22</v>
      </c>
      <c r="I54" s="16" t="s">
        <v>22</v>
      </c>
      <c r="J54" s="16">
        <v>1700</v>
      </c>
      <c r="K54" s="16">
        <v>1700</v>
      </c>
      <c r="L54" s="16">
        <v>250</v>
      </c>
      <c r="M54" s="16" t="s">
        <v>22</v>
      </c>
      <c r="N54" s="16" t="s">
        <v>22</v>
      </c>
      <c r="O54" s="9">
        <f t="shared" si="1"/>
        <v>4818</v>
      </c>
      <c r="P54" s="16">
        <v>245.08</v>
      </c>
      <c r="Q54" s="10">
        <f t="shared" si="0"/>
        <v>4572.92</v>
      </c>
      <c r="R54" s="16" t="s">
        <v>22</v>
      </c>
    </row>
    <row r="55" spans="1:18" ht="36.75" customHeight="1" x14ac:dyDescent="0.3">
      <c r="A55" s="5">
        <v>53</v>
      </c>
      <c r="B55" s="13" t="s">
        <v>18</v>
      </c>
      <c r="C55" s="14" t="s">
        <v>93</v>
      </c>
      <c r="D55" s="14" t="s">
        <v>29</v>
      </c>
      <c r="E55" s="15" t="s">
        <v>21</v>
      </c>
      <c r="F55" s="16">
        <v>6759</v>
      </c>
      <c r="G55" s="16" t="s">
        <v>22</v>
      </c>
      <c r="H55" s="16" t="s">
        <v>22</v>
      </c>
      <c r="I55" s="16">
        <v>375</v>
      </c>
      <c r="J55" s="16">
        <v>3500</v>
      </c>
      <c r="K55" s="16">
        <v>3500</v>
      </c>
      <c r="L55" s="16">
        <v>250</v>
      </c>
      <c r="M55" s="16" t="s">
        <v>22</v>
      </c>
      <c r="N55" s="16" t="s">
        <v>22</v>
      </c>
      <c r="O55" s="9">
        <f t="shared" si="1"/>
        <v>14384</v>
      </c>
      <c r="P55" s="16">
        <v>1327.14</v>
      </c>
      <c r="Q55" s="10">
        <f t="shared" si="0"/>
        <v>13056.86</v>
      </c>
      <c r="R55" s="16" t="s">
        <v>22</v>
      </c>
    </row>
    <row r="56" spans="1:18" ht="36.75" customHeight="1" x14ac:dyDescent="0.3">
      <c r="A56" s="12">
        <v>54</v>
      </c>
      <c r="B56" s="13" t="s">
        <v>18</v>
      </c>
      <c r="C56" s="14" t="s">
        <v>94</v>
      </c>
      <c r="D56" s="14" t="s">
        <v>87</v>
      </c>
      <c r="E56" s="15" t="s">
        <v>21</v>
      </c>
      <c r="F56" s="16">
        <v>1168</v>
      </c>
      <c r="G56" s="16" t="s">
        <v>22</v>
      </c>
      <c r="H56" s="16">
        <v>50</v>
      </c>
      <c r="I56" s="16" t="s">
        <v>22</v>
      </c>
      <c r="J56" s="16">
        <v>1700</v>
      </c>
      <c r="K56" s="16">
        <v>1700</v>
      </c>
      <c r="L56" s="16">
        <v>250</v>
      </c>
      <c r="M56" s="16" t="s">
        <v>22</v>
      </c>
      <c r="N56" s="16" t="s">
        <v>22</v>
      </c>
      <c r="O56" s="9">
        <f t="shared" si="1"/>
        <v>4868</v>
      </c>
      <c r="P56" s="16">
        <v>1625.85</v>
      </c>
      <c r="Q56" s="10">
        <f>O56-P56</f>
        <v>3242.15</v>
      </c>
      <c r="R56" s="16">
        <v>714.12</v>
      </c>
    </row>
    <row r="57" spans="1:18" ht="36.75" customHeight="1" x14ac:dyDescent="0.3">
      <c r="A57" s="5">
        <v>55</v>
      </c>
      <c r="B57" s="13" t="s">
        <v>18</v>
      </c>
      <c r="C57" s="14" t="s">
        <v>95</v>
      </c>
      <c r="D57" s="14" t="s">
        <v>48</v>
      </c>
      <c r="E57" s="15" t="s">
        <v>21</v>
      </c>
      <c r="F57" s="16">
        <v>1460</v>
      </c>
      <c r="G57" s="16" t="s">
        <v>22</v>
      </c>
      <c r="H57" s="16">
        <v>50</v>
      </c>
      <c r="I57" s="16" t="s">
        <v>22</v>
      </c>
      <c r="J57" s="16">
        <v>1750</v>
      </c>
      <c r="K57" s="16">
        <v>1750</v>
      </c>
      <c r="L57" s="16">
        <v>250</v>
      </c>
      <c r="M57" s="16" t="s">
        <v>22</v>
      </c>
      <c r="N57" s="16" t="s">
        <v>22</v>
      </c>
      <c r="O57" s="9">
        <f t="shared" si="1"/>
        <v>5260</v>
      </c>
      <c r="P57" s="16">
        <v>3083.14</v>
      </c>
      <c r="Q57" s="10">
        <f t="shared" ref="Q57:Q109" si="5">O57-P57</f>
        <v>2176.86</v>
      </c>
      <c r="R57" s="16" t="s">
        <v>22</v>
      </c>
    </row>
    <row r="58" spans="1:18" ht="36.75" customHeight="1" x14ac:dyDescent="0.3">
      <c r="A58" s="12">
        <v>56</v>
      </c>
      <c r="B58" s="13" t="s">
        <v>18</v>
      </c>
      <c r="C58" s="14" t="s">
        <v>96</v>
      </c>
      <c r="D58" s="14" t="s">
        <v>48</v>
      </c>
      <c r="E58" s="15" t="s">
        <v>21</v>
      </c>
      <c r="F58" s="16">
        <v>1460</v>
      </c>
      <c r="G58" s="16" t="s">
        <v>22</v>
      </c>
      <c r="H58" s="16">
        <v>75</v>
      </c>
      <c r="I58" s="16" t="s">
        <v>22</v>
      </c>
      <c r="J58" s="16">
        <v>1750</v>
      </c>
      <c r="K58" s="16">
        <v>2665</v>
      </c>
      <c r="L58" s="16">
        <v>250</v>
      </c>
      <c r="M58" s="16" t="s">
        <v>22</v>
      </c>
      <c r="N58" s="16" t="s">
        <v>22</v>
      </c>
      <c r="O58" s="9">
        <f t="shared" si="1"/>
        <v>6200</v>
      </c>
      <c r="P58" s="16">
        <v>2289.83</v>
      </c>
      <c r="Q58" s="10">
        <f t="shared" si="5"/>
        <v>3910.17</v>
      </c>
      <c r="R58" s="16" t="s">
        <v>22</v>
      </c>
    </row>
    <row r="59" spans="1:18" ht="36.75" customHeight="1" x14ac:dyDescent="0.3">
      <c r="A59" s="5">
        <v>57</v>
      </c>
      <c r="B59" s="13" t="s">
        <v>18</v>
      </c>
      <c r="C59" s="14" t="s">
        <v>97</v>
      </c>
      <c r="D59" s="14" t="s">
        <v>37</v>
      </c>
      <c r="E59" s="15" t="s">
        <v>21</v>
      </c>
      <c r="F59" s="16">
        <v>2441</v>
      </c>
      <c r="G59" s="16" t="s">
        <v>22</v>
      </c>
      <c r="H59" s="16">
        <v>75</v>
      </c>
      <c r="I59" s="16" t="s">
        <v>22</v>
      </c>
      <c r="J59" s="16">
        <v>2000</v>
      </c>
      <c r="K59" s="16">
        <v>2000</v>
      </c>
      <c r="L59" s="16">
        <v>250</v>
      </c>
      <c r="M59" s="16" t="s">
        <v>22</v>
      </c>
      <c r="N59" s="16" t="s">
        <v>22</v>
      </c>
      <c r="O59" s="9">
        <f t="shared" si="1"/>
        <v>6766</v>
      </c>
      <c r="P59" s="16">
        <v>3908.41</v>
      </c>
      <c r="Q59" s="10">
        <f t="shared" si="5"/>
        <v>2857.59</v>
      </c>
      <c r="R59" s="16" t="s">
        <v>22</v>
      </c>
    </row>
    <row r="60" spans="1:18" ht="36.75" customHeight="1" x14ac:dyDescent="0.3">
      <c r="A60" s="12">
        <v>58</v>
      </c>
      <c r="B60" s="13" t="s">
        <v>18</v>
      </c>
      <c r="C60" s="14" t="s">
        <v>98</v>
      </c>
      <c r="D60" s="14" t="s">
        <v>29</v>
      </c>
      <c r="E60" s="15" t="s">
        <v>21</v>
      </c>
      <c r="F60" s="16">
        <v>6759</v>
      </c>
      <c r="G60" s="16" t="s">
        <v>22</v>
      </c>
      <c r="H60" s="16" t="s">
        <v>22</v>
      </c>
      <c r="I60" s="16" t="s">
        <v>22</v>
      </c>
      <c r="J60" s="16">
        <v>3500</v>
      </c>
      <c r="K60" s="16">
        <v>3500</v>
      </c>
      <c r="L60" s="16">
        <v>250</v>
      </c>
      <c r="M60" s="16" t="s">
        <v>22</v>
      </c>
      <c r="N60" s="16" t="s">
        <v>22</v>
      </c>
      <c r="O60" s="9">
        <f t="shared" si="1"/>
        <v>14009</v>
      </c>
      <c r="P60" s="16">
        <v>2121.4499999999998</v>
      </c>
      <c r="Q60" s="10">
        <f t="shared" si="5"/>
        <v>11887.55</v>
      </c>
      <c r="R60" s="16" t="s">
        <v>22</v>
      </c>
    </row>
    <row r="61" spans="1:18" ht="36.75" customHeight="1" x14ac:dyDescent="0.3">
      <c r="A61" s="5">
        <v>59</v>
      </c>
      <c r="B61" s="13" t="s">
        <v>18</v>
      </c>
      <c r="C61" s="14" t="s">
        <v>99</v>
      </c>
      <c r="D61" s="14" t="s">
        <v>33</v>
      </c>
      <c r="E61" s="15" t="s">
        <v>21</v>
      </c>
      <c r="F61" s="16">
        <v>10261</v>
      </c>
      <c r="G61" s="16" t="s">
        <v>22</v>
      </c>
      <c r="H61" s="16" t="s">
        <v>22</v>
      </c>
      <c r="I61" s="16">
        <v>375</v>
      </c>
      <c r="J61" s="16">
        <v>5000</v>
      </c>
      <c r="K61" s="16">
        <v>5000</v>
      </c>
      <c r="L61" s="16">
        <v>250</v>
      </c>
      <c r="M61" s="16" t="s">
        <v>22</v>
      </c>
      <c r="N61" s="16" t="s">
        <v>22</v>
      </c>
      <c r="O61" s="9">
        <f t="shared" si="1"/>
        <v>20886</v>
      </c>
      <c r="P61" s="16">
        <v>2049.25</v>
      </c>
      <c r="Q61" s="10">
        <f t="shared" si="5"/>
        <v>18836.75</v>
      </c>
      <c r="R61" s="16" t="s">
        <v>22</v>
      </c>
    </row>
    <row r="62" spans="1:18" ht="36.75" customHeight="1" x14ac:dyDescent="0.3">
      <c r="A62" s="12">
        <v>60</v>
      </c>
      <c r="B62" s="13" t="s">
        <v>18</v>
      </c>
      <c r="C62" s="14" t="s">
        <v>173</v>
      </c>
      <c r="D62" s="14" t="s">
        <v>48</v>
      </c>
      <c r="E62" s="15" t="s">
        <v>21</v>
      </c>
      <c r="F62" s="16">
        <v>1460</v>
      </c>
      <c r="G62" s="16" t="s">
        <v>22</v>
      </c>
      <c r="H62" s="16" t="s">
        <v>22</v>
      </c>
      <c r="I62" s="16" t="s">
        <v>22</v>
      </c>
      <c r="J62" s="16">
        <v>1750</v>
      </c>
      <c r="K62" s="16">
        <v>1750</v>
      </c>
      <c r="L62" s="16">
        <v>250</v>
      </c>
      <c r="M62" s="16" t="s">
        <v>22</v>
      </c>
      <c r="N62" s="16" t="s">
        <v>22</v>
      </c>
      <c r="O62" s="9">
        <f t="shared" si="1"/>
        <v>5210</v>
      </c>
      <c r="P62" s="16">
        <v>3527.39</v>
      </c>
      <c r="Q62" s="10">
        <f>O62-P62</f>
        <v>1682.6100000000001</v>
      </c>
      <c r="R62" s="16" t="s">
        <v>22</v>
      </c>
    </row>
    <row r="63" spans="1:18" ht="36.75" customHeight="1" x14ac:dyDescent="0.3">
      <c r="A63" s="5">
        <v>61</v>
      </c>
      <c r="B63" s="13" t="s">
        <v>18</v>
      </c>
      <c r="C63" s="14" t="s">
        <v>100</v>
      </c>
      <c r="D63" s="14" t="s">
        <v>48</v>
      </c>
      <c r="E63" s="15" t="s">
        <v>21</v>
      </c>
      <c r="F63" s="16">
        <v>1460</v>
      </c>
      <c r="G63" s="16" t="s">
        <v>22</v>
      </c>
      <c r="H63" s="16" t="s">
        <v>22</v>
      </c>
      <c r="I63" s="16" t="s">
        <v>22</v>
      </c>
      <c r="J63" s="16">
        <v>1750</v>
      </c>
      <c r="K63" s="16">
        <v>1750</v>
      </c>
      <c r="L63" s="16">
        <v>250</v>
      </c>
      <c r="M63" s="16" t="s">
        <v>22</v>
      </c>
      <c r="N63" s="16" t="s">
        <v>22</v>
      </c>
      <c r="O63" s="9">
        <f t="shared" si="1"/>
        <v>5210</v>
      </c>
      <c r="P63" s="16">
        <v>4109.0200000000004</v>
      </c>
      <c r="Q63" s="10">
        <f t="shared" si="5"/>
        <v>1100.9799999999996</v>
      </c>
      <c r="R63" s="16" t="s">
        <v>22</v>
      </c>
    </row>
    <row r="64" spans="1:18" ht="36.75" customHeight="1" x14ac:dyDescent="0.3">
      <c r="A64" s="12">
        <v>62</v>
      </c>
      <c r="B64" s="13" t="s">
        <v>18</v>
      </c>
      <c r="C64" s="14" t="s">
        <v>101</v>
      </c>
      <c r="D64" s="14" t="s">
        <v>48</v>
      </c>
      <c r="E64" s="15" t="s">
        <v>21</v>
      </c>
      <c r="F64" s="16">
        <v>1460</v>
      </c>
      <c r="G64" s="16" t="s">
        <v>22</v>
      </c>
      <c r="H64" s="16">
        <v>35</v>
      </c>
      <c r="I64" s="16" t="s">
        <v>22</v>
      </c>
      <c r="J64" s="16">
        <v>1750</v>
      </c>
      <c r="K64" s="16">
        <v>1750</v>
      </c>
      <c r="L64" s="16">
        <v>250</v>
      </c>
      <c r="M64" s="16" t="s">
        <v>22</v>
      </c>
      <c r="N64" s="16" t="s">
        <v>22</v>
      </c>
      <c r="O64" s="9">
        <f t="shared" si="1"/>
        <v>5245</v>
      </c>
      <c r="P64" s="16">
        <v>1287.69</v>
      </c>
      <c r="Q64" s="10">
        <f t="shared" si="5"/>
        <v>3957.31</v>
      </c>
      <c r="R64" s="16" t="s">
        <v>22</v>
      </c>
    </row>
    <row r="65" spans="1:18" ht="36.75" customHeight="1" x14ac:dyDescent="0.3">
      <c r="A65" s="5">
        <v>63</v>
      </c>
      <c r="B65" s="13" t="s">
        <v>18</v>
      </c>
      <c r="C65" s="14" t="s">
        <v>102</v>
      </c>
      <c r="D65" s="14" t="s">
        <v>87</v>
      </c>
      <c r="E65" s="15" t="s">
        <v>21</v>
      </c>
      <c r="F65" s="16">
        <v>1168</v>
      </c>
      <c r="G65" s="16" t="s">
        <v>22</v>
      </c>
      <c r="H65" s="16">
        <v>50</v>
      </c>
      <c r="I65" s="16" t="s">
        <v>22</v>
      </c>
      <c r="J65" s="16">
        <v>1700</v>
      </c>
      <c r="K65" s="16">
        <v>1700</v>
      </c>
      <c r="L65" s="16">
        <v>250</v>
      </c>
      <c r="M65" s="16" t="s">
        <v>22</v>
      </c>
      <c r="N65" s="16" t="s">
        <v>22</v>
      </c>
      <c r="O65" s="9">
        <f t="shared" ref="O65" si="6">SUM(F65:M65)</f>
        <v>4868</v>
      </c>
      <c r="P65" s="16">
        <v>241.16</v>
      </c>
      <c r="Q65" s="10">
        <f t="shared" si="5"/>
        <v>4626.84</v>
      </c>
      <c r="R65" s="16">
        <v>439.46</v>
      </c>
    </row>
    <row r="66" spans="1:18" ht="36.75" customHeight="1" x14ac:dyDescent="0.3">
      <c r="A66" s="12">
        <v>64</v>
      </c>
      <c r="B66" s="13" t="s">
        <v>18</v>
      </c>
      <c r="C66" s="14" t="s">
        <v>103</v>
      </c>
      <c r="D66" s="14" t="s">
        <v>52</v>
      </c>
      <c r="E66" s="15" t="s">
        <v>21</v>
      </c>
      <c r="F66" s="16">
        <v>3295</v>
      </c>
      <c r="G66" s="16" t="s">
        <v>22</v>
      </c>
      <c r="H66" s="16">
        <v>75.81</v>
      </c>
      <c r="I66" s="16">
        <v>375</v>
      </c>
      <c r="J66" s="16">
        <v>2500</v>
      </c>
      <c r="K66" s="16">
        <v>2500</v>
      </c>
      <c r="L66" s="16">
        <v>250</v>
      </c>
      <c r="M66" s="16" t="s">
        <v>22</v>
      </c>
      <c r="N66" s="16" t="s">
        <v>22</v>
      </c>
      <c r="O66" s="9">
        <v>8920</v>
      </c>
      <c r="P66" s="16">
        <v>2267.7199999999998</v>
      </c>
      <c r="Q66" s="10">
        <f t="shared" si="5"/>
        <v>6652.2800000000007</v>
      </c>
      <c r="R66" s="16" t="s">
        <v>22</v>
      </c>
    </row>
    <row r="67" spans="1:18" ht="36.75" customHeight="1" x14ac:dyDescent="0.3">
      <c r="A67" s="5">
        <v>65</v>
      </c>
      <c r="B67" s="13" t="s">
        <v>18</v>
      </c>
      <c r="C67" s="14" t="s">
        <v>104</v>
      </c>
      <c r="D67" s="14" t="s">
        <v>29</v>
      </c>
      <c r="E67" s="15" t="s">
        <v>21</v>
      </c>
      <c r="F67" s="16">
        <f>6759</f>
        <v>6759</v>
      </c>
      <c r="G67" s="16" t="s">
        <v>22</v>
      </c>
      <c r="H67" s="16" t="s">
        <v>22</v>
      </c>
      <c r="I67" s="16">
        <v>375</v>
      </c>
      <c r="J67" s="16">
        <v>3500</v>
      </c>
      <c r="K67" s="16">
        <v>3500</v>
      </c>
      <c r="L67" s="16">
        <v>250</v>
      </c>
      <c r="M67" s="16" t="s">
        <v>22</v>
      </c>
      <c r="N67" s="16" t="s">
        <v>22</v>
      </c>
      <c r="O67" s="9">
        <f t="shared" si="1"/>
        <v>14384</v>
      </c>
      <c r="P67" s="16">
        <v>4320.4399999999996</v>
      </c>
      <c r="Q67" s="10">
        <f t="shared" si="5"/>
        <v>10063.560000000001</v>
      </c>
      <c r="R67" s="16" t="s">
        <v>22</v>
      </c>
    </row>
    <row r="68" spans="1:18" ht="36.75" customHeight="1" x14ac:dyDescent="0.3">
      <c r="A68" s="12">
        <v>66</v>
      </c>
      <c r="B68" s="13" t="s">
        <v>18</v>
      </c>
      <c r="C68" s="14" t="s">
        <v>105</v>
      </c>
      <c r="D68" s="14" t="s">
        <v>45</v>
      </c>
      <c r="E68" s="15" t="s">
        <v>21</v>
      </c>
      <c r="F68" s="16">
        <v>5835</v>
      </c>
      <c r="G68" s="16" t="s">
        <v>22</v>
      </c>
      <c r="H68" s="16" t="s">
        <v>22</v>
      </c>
      <c r="I68" s="16" t="s">
        <v>22</v>
      </c>
      <c r="J68" s="16">
        <v>3000</v>
      </c>
      <c r="K68" s="16">
        <v>3000</v>
      </c>
      <c r="L68" s="16">
        <v>250</v>
      </c>
      <c r="M68" s="16" t="s">
        <v>22</v>
      </c>
      <c r="N68" s="16" t="s">
        <v>22</v>
      </c>
      <c r="O68" s="9">
        <f t="shared" ref="O68:O81" si="7">SUM(F68:M68)</f>
        <v>12085</v>
      </c>
      <c r="P68" s="16">
        <v>3309.17</v>
      </c>
      <c r="Q68" s="10">
        <f t="shared" si="5"/>
        <v>8775.83</v>
      </c>
      <c r="R68" s="16" t="s">
        <v>22</v>
      </c>
    </row>
    <row r="69" spans="1:18" ht="36.75" customHeight="1" x14ac:dyDescent="0.3">
      <c r="A69" s="5">
        <v>67</v>
      </c>
      <c r="B69" s="13" t="s">
        <v>18</v>
      </c>
      <c r="C69" s="14" t="s">
        <v>106</v>
      </c>
      <c r="D69" s="14" t="s">
        <v>33</v>
      </c>
      <c r="E69" s="15" t="s">
        <v>21</v>
      </c>
      <c r="F69" s="16">
        <v>10261</v>
      </c>
      <c r="G69" s="16" t="s">
        <v>22</v>
      </c>
      <c r="H69" s="16" t="s">
        <v>22</v>
      </c>
      <c r="I69" s="16" t="s">
        <v>22</v>
      </c>
      <c r="J69" s="16">
        <v>5000</v>
      </c>
      <c r="K69" s="16">
        <v>5000</v>
      </c>
      <c r="L69" s="16">
        <v>250</v>
      </c>
      <c r="M69" s="16" t="s">
        <v>22</v>
      </c>
      <c r="N69" s="16" t="s">
        <v>22</v>
      </c>
      <c r="O69" s="9">
        <f t="shared" si="7"/>
        <v>20511</v>
      </c>
      <c r="P69" s="16">
        <v>3319.62</v>
      </c>
      <c r="Q69" s="10">
        <f t="shared" si="5"/>
        <v>17191.38</v>
      </c>
      <c r="R69" s="16" t="s">
        <v>22</v>
      </c>
    </row>
    <row r="70" spans="1:18" ht="36.75" customHeight="1" x14ac:dyDescent="0.3">
      <c r="A70" s="12">
        <v>68</v>
      </c>
      <c r="B70" s="13" t="s">
        <v>18</v>
      </c>
      <c r="C70" s="14" t="s">
        <v>107</v>
      </c>
      <c r="D70" s="14" t="s">
        <v>108</v>
      </c>
      <c r="E70" s="15" t="s">
        <v>21</v>
      </c>
      <c r="F70" s="16">
        <v>10261</v>
      </c>
      <c r="G70" s="16" t="s">
        <v>22</v>
      </c>
      <c r="H70" s="16" t="s">
        <v>22</v>
      </c>
      <c r="I70" s="16">
        <v>375</v>
      </c>
      <c r="J70" s="16">
        <v>5000</v>
      </c>
      <c r="K70" s="16">
        <v>5000</v>
      </c>
      <c r="L70" s="16">
        <v>250</v>
      </c>
      <c r="M70" s="16" t="s">
        <v>22</v>
      </c>
      <c r="N70" s="16" t="s">
        <v>22</v>
      </c>
      <c r="O70" s="9">
        <f t="shared" si="7"/>
        <v>20886</v>
      </c>
      <c r="P70" s="16">
        <v>1746.11</v>
      </c>
      <c r="Q70" s="10">
        <f t="shared" si="5"/>
        <v>19139.89</v>
      </c>
      <c r="R70" s="16" t="s">
        <v>22</v>
      </c>
    </row>
    <row r="71" spans="1:18" ht="36.75" customHeight="1" x14ac:dyDescent="0.3">
      <c r="A71" s="5">
        <v>69</v>
      </c>
      <c r="B71" s="13" t="s">
        <v>18</v>
      </c>
      <c r="C71" s="14" t="s">
        <v>109</v>
      </c>
      <c r="D71" s="14" t="s">
        <v>33</v>
      </c>
      <c r="E71" s="15" t="s">
        <v>21</v>
      </c>
      <c r="F71" s="16">
        <v>10261</v>
      </c>
      <c r="G71" s="16" t="s">
        <v>22</v>
      </c>
      <c r="H71" s="16" t="s">
        <v>22</v>
      </c>
      <c r="I71" s="16">
        <v>375</v>
      </c>
      <c r="J71" s="16">
        <v>5000</v>
      </c>
      <c r="K71" s="16">
        <v>5000</v>
      </c>
      <c r="L71" s="16">
        <v>250</v>
      </c>
      <c r="M71" s="16" t="s">
        <v>22</v>
      </c>
      <c r="N71" s="16" t="s">
        <v>22</v>
      </c>
      <c r="O71" s="9">
        <f t="shared" si="7"/>
        <v>20886</v>
      </c>
      <c r="P71" s="16">
        <v>2063.12</v>
      </c>
      <c r="Q71" s="10">
        <f t="shared" si="5"/>
        <v>18822.88</v>
      </c>
      <c r="R71" s="16"/>
    </row>
    <row r="72" spans="1:18" ht="36.75" customHeight="1" x14ac:dyDescent="0.3">
      <c r="A72" s="12">
        <v>70</v>
      </c>
      <c r="B72" s="13" t="s">
        <v>18</v>
      </c>
      <c r="C72" s="14" t="s">
        <v>110</v>
      </c>
      <c r="D72" s="14" t="s">
        <v>45</v>
      </c>
      <c r="E72" s="15" t="s">
        <v>21</v>
      </c>
      <c r="F72" s="16">
        <v>5835</v>
      </c>
      <c r="G72" s="16" t="s">
        <v>22</v>
      </c>
      <c r="H72" s="16" t="s">
        <v>22</v>
      </c>
      <c r="I72" s="16">
        <v>375</v>
      </c>
      <c r="J72" s="16">
        <v>3000</v>
      </c>
      <c r="K72" s="16">
        <v>3000</v>
      </c>
      <c r="L72" s="16">
        <v>250</v>
      </c>
      <c r="M72" s="16" t="s">
        <v>22</v>
      </c>
      <c r="N72" s="16" t="s">
        <v>22</v>
      </c>
      <c r="O72" s="9">
        <f>SUM(F72:M72)</f>
        <v>12460</v>
      </c>
      <c r="P72" s="16">
        <v>946.17</v>
      </c>
      <c r="Q72" s="10">
        <f t="shared" si="5"/>
        <v>11513.83</v>
      </c>
      <c r="R72" s="16" t="s">
        <v>22</v>
      </c>
    </row>
    <row r="73" spans="1:18" ht="36.75" customHeight="1" x14ac:dyDescent="0.3">
      <c r="A73" s="5">
        <v>71</v>
      </c>
      <c r="B73" s="13" t="s">
        <v>18</v>
      </c>
      <c r="C73" s="14" t="s">
        <v>111</v>
      </c>
      <c r="D73" s="14" t="s">
        <v>29</v>
      </c>
      <c r="E73" s="15" t="s">
        <v>21</v>
      </c>
      <c r="F73" s="16">
        <v>6759</v>
      </c>
      <c r="G73" s="16" t="s">
        <v>22</v>
      </c>
      <c r="H73" s="16" t="s">
        <v>22</v>
      </c>
      <c r="I73" s="16">
        <v>375</v>
      </c>
      <c r="J73" s="16">
        <v>3500</v>
      </c>
      <c r="K73" s="16">
        <v>3500</v>
      </c>
      <c r="L73" s="16">
        <v>250</v>
      </c>
      <c r="M73" s="16" t="s">
        <v>22</v>
      </c>
      <c r="N73" s="16" t="s">
        <v>22</v>
      </c>
      <c r="O73" s="9">
        <f t="shared" si="7"/>
        <v>14384</v>
      </c>
      <c r="P73" s="16">
        <v>1134.56</v>
      </c>
      <c r="Q73" s="10">
        <f>O73-P73</f>
        <v>13249.44</v>
      </c>
      <c r="R73" s="16" t="s">
        <v>22</v>
      </c>
    </row>
    <row r="74" spans="1:18" ht="36.75" customHeight="1" x14ac:dyDescent="0.3">
      <c r="A74" s="12">
        <v>72</v>
      </c>
      <c r="B74" s="13" t="s">
        <v>18</v>
      </c>
      <c r="C74" s="14" t="s">
        <v>112</v>
      </c>
      <c r="D74" s="14" t="s">
        <v>87</v>
      </c>
      <c r="E74" s="15" t="s">
        <v>21</v>
      </c>
      <c r="F74" s="16">
        <v>1168</v>
      </c>
      <c r="G74" s="16" t="s">
        <v>22</v>
      </c>
      <c r="H74" s="16" t="s">
        <v>22</v>
      </c>
      <c r="I74" s="16">
        <v>0</v>
      </c>
      <c r="J74" s="16">
        <v>1700</v>
      </c>
      <c r="K74" s="16">
        <v>1200</v>
      </c>
      <c r="L74" s="16">
        <v>250</v>
      </c>
      <c r="M74" s="16" t="s">
        <v>22</v>
      </c>
      <c r="N74" s="16" t="s">
        <v>22</v>
      </c>
      <c r="O74" s="9">
        <v>6018</v>
      </c>
      <c r="P74" s="16">
        <v>2032.52</v>
      </c>
      <c r="Q74" s="10">
        <f t="shared" si="5"/>
        <v>3985.48</v>
      </c>
      <c r="R74" s="16" t="s">
        <v>22</v>
      </c>
    </row>
    <row r="75" spans="1:18" ht="36.75" customHeight="1" x14ac:dyDescent="0.3">
      <c r="A75" s="5">
        <v>73</v>
      </c>
      <c r="B75" s="13" t="s">
        <v>18</v>
      </c>
      <c r="C75" s="14" t="s">
        <v>113</v>
      </c>
      <c r="D75" s="14" t="s">
        <v>37</v>
      </c>
      <c r="E75" s="15" t="s">
        <v>21</v>
      </c>
      <c r="F75" s="16">
        <v>2441</v>
      </c>
      <c r="G75" s="16" t="s">
        <v>22</v>
      </c>
      <c r="H75" s="16" t="s">
        <v>22</v>
      </c>
      <c r="I75" s="16">
        <v>0</v>
      </c>
      <c r="J75" s="16">
        <v>2000</v>
      </c>
      <c r="K75" s="16">
        <v>2000</v>
      </c>
      <c r="L75" s="16">
        <v>250</v>
      </c>
      <c r="M75" s="16" t="s">
        <v>22</v>
      </c>
      <c r="N75" s="16" t="s">
        <v>22</v>
      </c>
      <c r="O75" s="9">
        <f t="shared" si="7"/>
        <v>6691</v>
      </c>
      <c r="P75" s="16">
        <v>1565.07</v>
      </c>
      <c r="Q75" s="10">
        <f t="shared" si="5"/>
        <v>5125.93</v>
      </c>
      <c r="R75" s="16" t="s">
        <v>22</v>
      </c>
    </row>
    <row r="76" spans="1:18" ht="36.75" customHeight="1" x14ac:dyDescent="0.3">
      <c r="A76" s="12">
        <v>74</v>
      </c>
      <c r="B76" s="13" t="s">
        <v>18</v>
      </c>
      <c r="C76" s="14" t="s">
        <v>114</v>
      </c>
      <c r="D76" s="14" t="s">
        <v>29</v>
      </c>
      <c r="E76" s="15" t="s">
        <v>21</v>
      </c>
      <c r="F76" s="16">
        <v>6759</v>
      </c>
      <c r="G76" s="16" t="s">
        <v>22</v>
      </c>
      <c r="H76" s="16" t="s">
        <v>22</v>
      </c>
      <c r="I76" s="16">
        <v>375</v>
      </c>
      <c r="J76" s="16">
        <v>3500</v>
      </c>
      <c r="K76" s="16">
        <v>3500</v>
      </c>
      <c r="L76" s="16">
        <v>250</v>
      </c>
      <c r="M76" s="16" t="s">
        <v>22</v>
      </c>
      <c r="N76" s="16" t="s">
        <v>22</v>
      </c>
      <c r="O76" s="9">
        <f t="shared" si="7"/>
        <v>14384</v>
      </c>
      <c r="P76" s="16">
        <v>1324.52</v>
      </c>
      <c r="Q76" s="10">
        <f t="shared" si="5"/>
        <v>13059.48</v>
      </c>
      <c r="R76" s="16" t="s">
        <v>22</v>
      </c>
    </row>
    <row r="77" spans="1:18" ht="36.75" customHeight="1" x14ac:dyDescent="0.3">
      <c r="A77" s="5">
        <v>75</v>
      </c>
      <c r="B77" s="13" t="s">
        <v>18</v>
      </c>
      <c r="C77" s="14" t="s">
        <v>115</v>
      </c>
      <c r="D77" s="14" t="s">
        <v>35</v>
      </c>
      <c r="E77" s="15" t="s">
        <v>21</v>
      </c>
      <c r="F77" s="16">
        <v>3757</v>
      </c>
      <c r="G77" s="16" t="s">
        <v>22</v>
      </c>
      <c r="H77" s="16" t="s">
        <v>22</v>
      </c>
      <c r="I77" s="16">
        <v>375</v>
      </c>
      <c r="J77" s="16">
        <v>2850</v>
      </c>
      <c r="K77" s="16">
        <v>2850</v>
      </c>
      <c r="L77" s="16">
        <v>250</v>
      </c>
      <c r="M77" s="16" t="s">
        <v>22</v>
      </c>
      <c r="N77" s="16" t="s">
        <v>22</v>
      </c>
      <c r="O77" s="9">
        <f t="shared" si="7"/>
        <v>10082</v>
      </c>
      <c r="P77" s="16">
        <v>724.1</v>
      </c>
      <c r="Q77" s="10">
        <f t="shared" si="5"/>
        <v>9357.9</v>
      </c>
      <c r="R77" s="16" t="s">
        <v>22</v>
      </c>
    </row>
    <row r="78" spans="1:18" ht="36.75" customHeight="1" x14ac:dyDescent="0.3">
      <c r="A78" s="12">
        <v>76</v>
      </c>
      <c r="B78" s="13" t="s">
        <v>18</v>
      </c>
      <c r="C78" s="14" t="s">
        <v>116</v>
      </c>
      <c r="D78" s="14" t="s">
        <v>31</v>
      </c>
      <c r="E78" s="15" t="s">
        <v>21</v>
      </c>
      <c r="F78" s="16">
        <v>2281</v>
      </c>
      <c r="G78" s="16" t="s">
        <v>22</v>
      </c>
      <c r="H78" s="16" t="s">
        <v>22</v>
      </c>
      <c r="I78" s="16">
        <v>0</v>
      </c>
      <c r="J78" s="16">
        <v>2000</v>
      </c>
      <c r="K78" s="16">
        <v>2000</v>
      </c>
      <c r="L78" s="16">
        <v>250</v>
      </c>
      <c r="M78" s="16" t="s">
        <v>22</v>
      </c>
      <c r="N78" s="16" t="s">
        <v>22</v>
      </c>
      <c r="O78" s="9">
        <f t="shared" si="7"/>
        <v>6531</v>
      </c>
      <c r="P78" s="16">
        <v>474.77</v>
      </c>
      <c r="Q78" s="10">
        <f t="shared" si="5"/>
        <v>6056.23</v>
      </c>
      <c r="R78" s="16" t="s">
        <v>22</v>
      </c>
    </row>
    <row r="79" spans="1:18" ht="36.75" customHeight="1" x14ac:dyDescent="0.3">
      <c r="A79" s="5">
        <v>77</v>
      </c>
      <c r="B79" s="13" t="s">
        <v>18</v>
      </c>
      <c r="C79" s="14" t="s">
        <v>117</v>
      </c>
      <c r="D79" s="14" t="s">
        <v>35</v>
      </c>
      <c r="E79" s="15" t="s">
        <v>21</v>
      </c>
      <c r="F79" s="16">
        <v>3757</v>
      </c>
      <c r="G79" s="16" t="s">
        <v>22</v>
      </c>
      <c r="H79" s="16" t="s">
        <v>22</v>
      </c>
      <c r="I79" s="16">
        <v>375</v>
      </c>
      <c r="J79" s="16">
        <v>2850</v>
      </c>
      <c r="K79" s="16">
        <v>2850</v>
      </c>
      <c r="L79" s="16">
        <v>250</v>
      </c>
      <c r="M79" s="16" t="s">
        <v>22</v>
      </c>
      <c r="N79" s="16" t="s">
        <v>22</v>
      </c>
      <c r="O79" s="9">
        <f t="shared" si="7"/>
        <v>10082</v>
      </c>
      <c r="P79" s="16">
        <v>724.1</v>
      </c>
      <c r="Q79" s="10">
        <f t="shared" si="5"/>
        <v>9357.9</v>
      </c>
      <c r="R79" s="16" t="s">
        <v>22</v>
      </c>
    </row>
    <row r="80" spans="1:18" ht="36.75" customHeight="1" x14ac:dyDescent="0.3">
      <c r="A80" s="12">
        <v>78</v>
      </c>
      <c r="B80" s="13" t="s">
        <v>18</v>
      </c>
      <c r="C80" s="14" t="s">
        <v>118</v>
      </c>
      <c r="D80" s="14" t="s">
        <v>37</v>
      </c>
      <c r="E80" s="15" t="s">
        <v>21</v>
      </c>
      <c r="F80" s="16">
        <v>2441</v>
      </c>
      <c r="G80" s="16" t="s">
        <v>22</v>
      </c>
      <c r="H80" s="16" t="s">
        <v>22</v>
      </c>
      <c r="I80" s="16">
        <v>0</v>
      </c>
      <c r="J80" s="16">
        <v>2000</v>
      </c>
      <c r="K80" s="16">
        <v>2000</v>
      </c>
      <c r="L80" s="16">
        <v>250</v>
      </c>
      <c r="M80" s="16" t="s">
        <v>22</v>
      </c>
      <c r="N80" s="16" t="s">
        <v>22</v>
      </c>
      <c r="O80" s="9">
        <f>SUM(F80:M80)</f>
        <v>6691</v>
      </c>
      <c r="P80" s="16">
        <v>408.82</v>
      </c>
      <c r="Q80" s="10">
        <f t="shared" si="5"/>
        <v>6282.18</v>
      </c>
      <c r="R80" s="16" t="s">
        <v>22</v>
      </c>
    </row>
    <row r="81" spans="1:18" ht="36.75" customHeight="1" x14ac:dyDescent="0.3">
      <c r="A81" s="5">
        <v>79</v>
      </c>
      <c r="B81" s="13" t="s">
        <v>18</v>
      </c>
      <c r="C81" s="14" t="s">
        <v>119</v>
      </c>
      <c r="D81" s="14" t="s">
        <v>52</v>
      </c>
      <c r="E81" s="15" t="s">
        <v>21</v>
      </c>
      <c r="F81" s="16">
        <v>3295</v>
      </c>
      <c r="G81" s="16" t="s">
        <v>22</v>
      </c>
      <c r="H81" s="16" t="s">
        <v>22</v>
      </c>
      <c r="I81" s="16">
        <v>375</v>
      </c>
      <c r="J81" s="16">
        <v>2500</v>
      </c>
      <c r="K81" s="16">
        <v>2500</v>
      </c>
      <c r="L81" s="16">
        <v>250</v>
      </c>
      <c r="M81" s="16" t="s">
        <v>22</v>
      </c>
      <c r="N81" s="16" t="s">
        <v>22</v>
      </c>
      <c r="O81" s="9">
        <f t="shared" si="7"/>
        <v>8920</v>
      </c>
      <c r="P81" s="16">
        <v>622.54</v>
      </c>
      <c r="Q81" s="10">
        <f t="shared" si="5"/>
        <v>8297.4599999999991</v>
      </c>
      <c r="R81" s="16" t="s">
        <v>22</v>
      </c>
    </row>
    <row r="82" spans="1:18" ht="36.75" customHeight="1" x14ac:dyDescent="0.3">
      <c r="A82" s="12">
        <v>80</v>
      </c>
      <c r="B82" s="13" t="s">
        <v>18</v>
      </c>
      <c r="C82" s="14" t="s">
        <v>120</v>
      </c>
      <c r="D82" s="14" t="s">
        <v>52</v>
      </c>
      <c r="E82" s="15" t="s">
        <v>21</v>
      </c>
      <c r="F82" s="16">
        <v>3295</v>
      </c>
      <c r="G82" s="16" t="s">
        <v>22</v>
      </c>
      <c r="H82" s="16" t="s">
        <v>22</v>
      </c>
      <c r="I82" s="16">
        <v>375</v>
      </c>
      <c r="J82" s="16">
        <v>2500</v>
      </c>
      <c r="K82" s="16">
        <v>2500</v>
      </c>
      <c r="L82" s="16">
        <v>250</v>
      </c>
      <c r="M82" s="16" t="s">
        <v>22</v>
      </c>
      <c r="N82" s="16" t="s">
        <v>22</v>
      </c>
      <c r="O82" s="9">
        <f>SUM(F82:M82)</f>
        <v>8920</v>
      </c>
      <c r="P82" s="16">
        <v>618.58000000000004</v>
      </c>
      <c r="Q82" s="10">
        <f t="shared" si="5"/>
        <v>8301.42</v>
      </c>
      <c r="R82" s="16" t="s">
        <v>22</v>
      </c>
    </row>
    <row r="83" spans="1:18" ht="36.75" customHeight="1" x14ac:dyDescent="0.3">
      <c r="A83" s="5">
        <v>81</v>
      </c>
      <c r="B83" s="13" t="s">
        <v>18</v>
      </c>
      <c r="C83" s="14" t="s">
        <v>121</v>
      </c>
      <c r="D83" s="14" t="s">
        <v>33</v>
      </c>
      <c r="E83" s="15" t="s">
        <v>21</v>
      </c>
      <c r="F83" s="16">
        <v>10261</v>
      </c>
      <c r="G83" s="16" t="s">
        <v>22</v>
      </c>
      <c r="H83" s="16" t="s">
        <v>22</v>
      </c>
      <c r="I83" s="16">
        <v>375</v>
      </c>
      <c r="J83" s="16">
        <v>5000</v>
      </c>
      <c r="K83" s="16">
        <v>5000</v>
      </c>
      <c r="L83" s="16">
        <v>250</v>
      </c>
      <c r="M83" s="16" t="s">
        <v>22</v>
      </c>
      <c r="N83" s="16" t="s">
        <v>22</v>
      </c>
      <c r="O83" s="9">
        <f>SUM(F83:M83)</f>
        <v>20886</v>
      </c>
      <c r="P83" s="16">
        <v>1740.9</v>
      </c>
      <c r="Q83" s="10">
        <f>O83-P83</f>
        <v>19145.099999999999</v>
      </c>
      <c r="R83" s="16" t="s">
        <v>22</v>
      </c>
    </row>
    <row r="84" spans="1:18" ht="36.75" customHeight="1" x14ac:dyDescent="0.3">
      <c r="A84" s="12">
        <v>82</v>
      </c>
      <c r="B84" s="13" t="s">
        <v>18</v>
      </c>
      <c r="C84" s="14" t="s">
        <v>122</v>
      </c>
      <c r="D84" s="14" t="s">
        <v>20</v>
      </c>
      <c r="E84" s="15" t="s">
        <v>21</v>
      </c>
      <c r="F84" s="16">
        <v>5835</v>
      </c>
      <c r="G84" s="16" t="s">
        <v>22</v>
      </c>
      <c r="H84" s="16" t="s">
        <v>22</v>
      </c>
      <c r="I84" s="16">
        <v>375</v>
      </c>
      <c r="J84" s="16">
        <v>3000</v>
      </c>
      <c r="K84" s="16">
        <v>3000</v>
      </c>
      <c r="L84" s="16">
        <v>250</v>
      </c>
      <c r="M84" s="16" t="s">
        <v>22</v>
      </c>
      <c r="N84" s="16" t="s">
        <v>22</v>
      </c>
      <c r="O84" s="9">
        <f>SUM(F84:M84)</f>
        <v>12460</v>
      </c>
      <c r="P84" s="16">
        <v>930.25</v>
      </c>
      <c r="Q84" s="10">
        <f t="shared" si="5"/>
        <v>11529.75</v>
      </c>
      <c r="R84" s="16" t="s">
        <v>22</v>
      </c>
    </row>
    <row r="85" spans="1:18" ht="36.75" customHeight="1" x14ac:dyDescent="0.3">
      <c r="A85" s="5">
        <v>83</v>
      </c>
      <c r="B85" s="13" t="s">
        <v>18</v>
      </c>
      <c r="C85" s="14" t="s">
        <v>123</v>
      </c>
      <c r="D85" s="14" t="s">
        <v>33</v>
      </c>
      <c r="E85" s="15" t="s">
        <v>21</v>
      </c>
      <c r="F85" s="16">
        <v>10261</v>
      </c>
      <c r="G85" s="16" t="s">
        <v>22</v>
      </c>
      <c r="H85" s="16" t="s">
        <v>22</v>
      </c>
      <c r="I85" s="16">
        <v>375</v>
      </c>
      <c r="J85" s="16">
        <v>5000</v>
      </c>
      <c r="K85" s="16">
        <v>7500</v>
      </c>
      <c r="L85" s="16">
        <v>250</v>
      </c>
      <c r="M85" s="16" t="s">
        <v>22</v>
      </c>
      <c r="N85" s="16" t="s">
        <v>22</v>
      </c>
      <c r="O85" s="9">
        <f>SUM(F85:M85)</f>
        <v>23386</v>
      </c>
      <c r="P85" s="16">
        <v>1695.21</v>
      </c>
      <c r="Q85" s="10">
        <f>O85-P85</f>
        <v>21690.79</v>
      </c>
      <c r="R85" s="16" t="s">
        <v>22</v>
      </c>
    </row>
    <row r="86" spans="1:18" ht="36.75" customHeight="1" x14ac:dyDescent="0.3">
      <c r="A86" s="12">
        <v>84</v>
      </c>
      <c r="B86" s="13" t="s">
        <v>18</v>
      </c>
      <c r="C86" s="14" t="s">
        <v>124</v>
      </c>
      <c r="D86" s="14" t="s">
        <v>20</v>
      </c>
      <c r="E86" s="15" t="s">
        <v>21</v>
      </c>
      <c r="F86" s="16">
        <v>5835</v>
      </c>
      <c r="G86" s="16" t="s">
        <v>22</v>
      </c>
      <c r="H86" s="16" t="s">
        <v>22</v>
      </c>
      <c r="I86" s="16">
        <v>375</v>
      </c>
      <c r="J86" s="16">
        <v>3000</v>
      </c>
      <c r="K86" s="16" t="s">
        <v>22</v>
      </c>
      <c r="L86" s="16">
        <v>250</v>
      </c>
      <c r="M86" s="16" t="s">
        <v>22</v>
      </c>
      <c r="N86" s="16" t="s">
        <v>22</v>
      </c>
      <c r="O86" s="9">
        <f>SUM(F86:M86)</f>
        <v>9460</v>
      </c>
      <c r="P86" s="16">
        <v>645.41999999999996</v>
      </c>
      <c r="Q86" s="10">
        <f t="shared" si="5"/>
        <v>8814.58</v>
      </c>
      <c r="R86" s="16" t="s">
        <v>22</v>
      </c>
    </row>
    <row r="87" spans="1:18" ht="36.75" customHeight="1" x14ac:dyDescent="0.3">
      <c r="A87" s="5">
        <v>85</v>
      </c>
      <c r="B87" s="13" t="s">
        <v>18</v>
      </c>
      <c r="C87" s="14" t="s">
        <v>125</v>
      </c>
      <c r="D87" s="14" t="s">
        <v>52</v>
      </c>
      <c r="E87" s="15" t="s">
        <v>21</v>
      </c>
      <c r="F87" s="16">
        <v>3295</v>
      </c>
      <c r="G87" s="16" t="s">
        <v>22</v>
      </c>
      <c r="H87" s="16" t="s">
        <v>22</v>
      </c>
      <c r="I87" s="16">
        <v>375</v>
      </c>
      <c r="J87" s="16">
        <v>2500</v>
      </c>
      <c r="K87" s="16" t="s">
        <v>22</v>
      </c>
      <c r="L87" s="16">
        <v>250</v>
      </c>
      <c r="M87" s="16" t="s">
        <v>22</v>
      </c>
      <c r="N87" s="16" t="s">
        <v>22</v>
      </c>
      <c r="O87" s="9">
        <f t="shared" ref="O87:O88" si="8">SUM(F87:M87)</f>
        <v>6420</v>
      </c>
      <c r="P87" s="16">
        <v>336.94</v>
      </c>
      <c r="Q87" s="10">
        <f t="shared" si="5"/>
        <v>6083.06</v>
      </c>
      <c r="R87" s="16" t="s">
        <v>22</v>
      </c>
    </row>
    <row r="88" spans="1:18" ht="36.75" customHeight="1" x14ac:dyDescent="0.3">
      <c r="A88" s="12">
        <v>86</v>
      </c>
      <c r="B88" s="13" t="s">
        <v>18</v>
      </c>
      <c r="C88" s="14" t="s">
        <v>126</v>
      </c>
      <c r="D88" s="14" t="s">
        <v>52</v>
      </c>
      <c r="E88" s="15" t="s">
        <v>21</v>
      </c>
      <c r="F88" s="16">
        <v>3295</v>
      </c>
      <c r="G88" s="16" t="s">
        <v>22</v>
      </c>
      <c r="H88" s="16" t="s">
        <v>22</v>
      </c>
      <c r="I88" s="16">
        <v>375</v>
      </c>
      <c r="J88" s="16">
        <v>2500</v>
      </c>
      <c r="K88" s="16">
        <v>3750</v>
      </c>
      <c r="L88" s="16">
        <v>250</v>
      </c>
      <c r="M88" s="16" t="s">
        <v>22</v>
      </c>
      <c r="N88" s="16" t="s">
        <v>22</v>
      </c>
      <c r="O88" s="9">
        <f t="shared" si="8"/>
        <v>10170</v>
      </c>
      <c r="P88" s="16">
        <v>531.54999999999995</v>
      </c>
      <c r="Q88" s="10">
        <f t="shared" si="5"/>
        <v>9638.4500000000007</v>
      </c>
      <c r="R88" s="16" t="s">
        <v>22</v>
      </c>
    </row>
    <row r="89" spans="1:18" ht="36.75" customHeight="1" x14ac:dyDescent="0.3">
      <c r="A89" s="5">
        <v>87</v>
      </c>
      <c r="B89" s="13" t="s">
        <v>18</v>
      </c>
      <c r="C89" s="14" t="s">
        <v>127</v>
      </c>
      <c r="D89" s="14" t="s">
        <v>37</v>
      </c>
      <c r="E89" s="15" t="s">
        <v>21</v>
      </c>
      <c r="F89" s="16">
        <v>2441</v>
      </c>
      <c r="G89" s="16" t="s">
        <v>22</v>
      </c>
      <c r="H89" s="16" t="s">
        <v>22</v>
      </c>
      <c r="I89" s="16" t="s">
        <v>22</v>
      </c>
      <c r="J89" s="16">
        <v>2000</v>
      </c>
      <c r="K89" s="16" t="s">
        <v>22</v>
      </c>
      <c r="L89" s="16">
        <v>250</v>
      </c>
      <c r="M89" s="16" t="s">
        <v>22</v>
      </c>
      <c r="N89" s="16" t="s">
        <v>22</v>
      </c>
      <c r="O89" s="9">
        <f t="shared" ref="O89:O103" si="9">SUM(F89:N89)</f>
        <v>4691</v>
      </c>
      <c r="P89" s="16">
        <v>234.5</v>
      </c>
      <c r="Q89" s="10">
        <f t="shared" si="5"/>
        <v>4456.5</v>
      </c>
      <c r="R89" s="16" t="s">
        <v>22</v>
      </c>
    </row>
    <row r="90" spans="1:18" ht="36.75" customHeight="1" x14ac:dyDescent="0.3">
      <c r="A90" s="12">
        <v>88</v>
      </c>
      <c r="B90" s="13" t="s">
        <v>18</v>
      </c>
      <c r="C90" s="14" t="s">
        <v>128</v>
      </c>
      <c r="D90" s="14" t="s">
        <v>33</v>
      </c>
      <c r="E90" s="15" t="s">
        <v>21</v>
      </c>
      <c r="F90" s="16">
        <v>10261</v>
      </c>
      <c r="G90" s="16" t="s">
        <v>22</v>
      </c>
      <c r="H90" s="16" t="s">
        <v>22</v>
      </c>
      <c r="I90" s="16">
        <v>375</v>
      </c>
      <c r="J90" s="16">
        <v>5000</v>
      </c>
      <c r="K90" s="16" t="s">
        <v>22</v>
      </c>
      <c r="L90" s="16">
        <v>250</v>
      </c>
      <c r="M90" s="16" t="s">
        <v>22</v>
      </c>
      <c r="N90" s="16" t="s">
        <v>22</v>
      </c>
      <c r="O90" s="9">
        <f t="shared" si="9"/>
        <v>15886</v>
      </c>
      <c r="P90" s="16">
        <v>1156.05</v>
      </c>
      <c r="Q90" s="10">
        <f t="shared" si="5"/>
        <v>14729.95</v>
      </c>
      <c r="R90" s="16" t="s">
        <v>22</v>
      </c>
    </row>
    <row r="91" spans="1:18" ht="36.75" customHeight="1" x14ac:dyDescent="0.3">
      <c r="A91" s="5">
        <v>89</v>
      </c>
      <c r="B91" s="13" t="s">
        <v>18</v>
      </c>
      <c r="C91" s="14" t="s">
        <v>129</v>
      </c>
      <c r="D91" s="14" t="s">
        <v>20</v>
      </c>
      <c r="E91" s="15" t="s">
        <v>21</v>
      </c>
      <c r="F91" s="16">
        <v>5835</v>
      </c>
      <c r="G91" s="16" t="s">
        <v>22</v>
      </c>
      <c r="H91" s="16" t="s">
        <v>22</v>
      </c>
      <c r="I91" s="16"/>
      <c r="J91" s="16">
        <v>3000</v>
      </c>
      <c r="K91" s="16" t="s">
        <v>22</v>
      </c>
      <c r="L91" s="16">
        <v>250</v>
      </c>
      <c r="M91" s="16" t="s">
        <v>22</v>
      </c>
      <c r="N91" s="16" t="s">
        <v>22</v>
      </c>
      <c r="O91" s="9">
        <f t="shared" si="9"/>
        <v>9085</v>
      </c>
      <c r="P91" s="16">
        <v>472.64</v>
      </c>
      <c r="Q91" s="10">
        <f t="shared" si="5"/>
        <v>8612.36</v>
      </c>
      <c r="R91" s="16" t="s">
        <v>22</v>
      </c>
    </row>
    <row r="92" spans="1:18" ht="36.75" customHeight="1" x14ac:dyDescent="0.3">
      <c r="A92" s="12">
        <v>90</v>
      </c>
      <c r="B92" s="13" t="s">
        <v>18</v>
      </c>
      <c r="C92" s="14" t="s">
        <v>174</v>
      </c>
      <c r="D92" s="14" t="s">
        <v>37</v>
      </c>
      <c r="E92" s="15" t="s">
        <v>21</v>
      </c>
      <c r="F92" s="16">
        <v>2441</v>
      </c>
      <c r="G92" s="16" t="s">
        <v>22</v>
      </c>
      <c r="H92" s="16" t="s">
        <v>22</v>
      </c>
      <c r="I92" s="16" t="s">
        <v>22</v>
      </c>
      <c r="J92" s="16">
        <v>2000</v>
      </c>
      <c r="K92" s="16" t="s">
        <v>22</v>
      </c>
      <c r="L92" s="16">
        <v>250</v>
      </c>
      <c r="M92" s="16" t="s">
        <v>22</v>
      </c>
      <c r="N92" s="16" t="s">
        <v>22</v>
      </c>
      <c r="O92" s="9">
        <f t="shared" si="9"/>
        <v>4691</v>
      </c>
      <c r="P92" s="16">
        <v>214.5</v>
      </c>
      <c r="Q92" s="10">
        <f t="shared" si="5"/>
        <v>4476.5</v>
      </c>
      <c r="R92" s="16" t="s">
        <v>22</v>
      </c>
    </row>
    <row r="93" spans="1:18" ht="36.75" customHeight="1" x14ac:dyDescent="0.3">
      <c r="A93" s="5">
        <v>91</v>
      </c>
      <c r="B93" s="13" t="s">
        <v>18</v>
      </c>
      <c r="C93" s="14" t="s">
        <v>131</v>
      </c>
      <c r="D93" s="14" t="s">
        <v>76</v>
      </c>
      <c r="E93" s="15" t="s">
        <v>21</v>
      </c>
      <c r="F93" s="16">
        <v>1105</v>
      </c>
      <c r="G93" s="16" t="s">
        <v>22</v>
      </c>
      <c r="H93" s="16" t="s">
        <v>22</v>
      </c>
      <c r="I93" s="16" t="s">
        <v>22</v>
      </c>
      <c r="J93" s="16">
        <v>1700</v>
      </c>
      <c r="K93" s="16" t="s">
        <v>22</v>
      </c>
      <c r="L93" s="16">
        <v>250</v>
      </c>
      <c r="M93" s="16" t="s">
        <v>22</v>
      </c>
      <c r="N93" s="16" t="s">
        <v>22</v>
      </c>
      <c r="O93" s="9">
        <f t="shared" si="9"/>
        <v>3055</v>
      </c>
      <c r="P93" s="16">
        <v>135.47999999999999</v>
      </c>
      <c r="Q93" s="10">
        <f t="shared" si="5"/>
        <v>2919.52</v>
      </c>
      <c r="R93" s="16" t="s">
        <v>22</v>
      </c>
    </row>
    <row r="94" spans="1:18" ht="36.75" customHeight="1" x14ac:dyDescent="0.3">
      <c r="A94" s="12">
        <v>92</v>
      </c>
      <c r="B94" s="13" t="s">
        <v>18</v>
      </c>
      <c r="C94" s="14" t="s">
        <v>132</v>
      </c>
      <c r="D94" s="14" t="s">
        <v>37</v>
      </c>
      <c r="E94" s="15" t="s">
        <v>21</v>
      </c>
      <c r="F94" s="16">
        <v>2441</v>
      </c>
      <c r="G94" s="16" t="s">
        <v>22</v>
      </c>
      <c r="H94" s="16" t="s">
        <v>22</v>
      </c>
      <c r="I94" s="16" t="s">
        <v>22</v>
      </c>
      <c r="J94" s="16">
        <v>2000</v>
      </c>
      <c r="K94" s="16" t="s">
        <v>22</v>
      </c>
      <c r="L94" s="16">
        <v>250</v>
      </c>
      <c r="M94" s="16" t="s">
        <v>22</v>
      </c>
      <c r="N94" s="16" t="s">
        <v>22</v>
      </c>
      <c r="O94" s="9">
        <f t="shared" si="9"/>
        <v>4691</v>
      </c>
      <c r="P94" s="16">
        <v>214.5</v>
      </c>
      <c r="Q94" s="10">
        <f t="shared" si="5"/>
        <v>4476.5</v>
      </c>
      <c r="R94" s="16" t="s">
        <v>22</v>
      </c>
    </row>
    <row r="95" spans="1:18" ht="36.75" customHeight="1" x14ac:dyDescent="0.3">
      <c r="A95" s="5">
        <v>93</v>
      </c>
      <c r="B95" s="13" t="s">
        <v>18</v>
      </c>
      <c r="C95" s="14" t="s">
        <v>175</v>
      </c>
      <c r="D95" s="14" t="s">
        <v>48</v>
      </c>
      <c r="E95" s="15" t="s">
        <v>21</v>
      </c>
      <c r="F95" s="16">
        <v>1460</v>
      </c>
      <c r="G95" s="16" t="s">
        <v>22</v>
      </c>
      <c r="H95" s="16" t="s">
        <v>22</v>
      </c>
      <c r="I95" s="16" t="s">
        <v>22</v>
      </c>
      <c r="J95" s="16">
        <v>1750</v>
      </c>
      <c r="K95" s="16" t="s">
        <v>22</v>
      </c>
      <c r="L95" s="16">
        <v>250</v>
      </c>
      <c r="M95" s="16" t="s">
        <v>22</v>
      </c>
      <c r="N95" s="16" t="s">
        <v>22</v>
      </c>
      <c r="O95" s="9">
        <f t="shared" si="9"/>
        <v>3460</v>
      </c>
      <c r="P95" s="16">
        <v>198.18</v>
      </c>
      <c r="Q95" s="10">
        <f t="shared" si="5"/>
        <v>3261.82</v>
      </c>
      <c r="R95" s="16" t="s">
        <v>22</v>
      </c>
    </row>
    <row r="96" spans="1:18" ht="36.75" customHeight="1" x14ac:dyDescent="0.3">
      <c r="A96" s="12">
        <v>94</v>
      </c>
      <c r="B96" s="13" t="s">
        <v>18</v>
      </c>
      <c r="C96" s="14" t="s">
        <v>133</v>
      </c>
      <c r="D96" s="14" t="s">
        <v>35</v>
      </c>
      <c r="E96" s="15" t="s">
        <v>21</v>
      </c>
      <c r="F96" s="16">
        <v>3757</v>
      </c>
      <c r="G96" s="16" t="s">
        <v>22</v>
      </c>
      <c r="H96" s="16" t="s">
        <v>22</v>
      </c>
      <c r="I96" s="16">
        <v>375</v>
      </c>
      <c r="J96" s="16">
        <v>2850</v>
      </c>
      <c r="K96" s="16" t="s">
        <v>22</v>
      </c>
      <c r="L96" s="16">
        <v>250</v>
      </c>
      <c r="M96" s="16" t="s">
        <v>22</v>
      </c>
      <c r="N96" s="16" t="s">
        <v>22</v>
      </c>
      <c r="O96" s="9">
        <f t="shared" si="9"/>
        <v>7232</v>
      </c>
      <c r="P96" s="16">
        <v>337.23</v>
      </c>
      <c r="Q96" s="10">
        <f t="shared" si="5"/>
        <v>6894.77</v>
      </c>
      <c r="R96" s="16" t="s">
        <v>22</v>
      </c>
    </row>
    <row r="97" spans="1:19" ht="36.75" customHeight="1" x14ac:dyDescent="0.3">
      <c r="A97" s="5">
        <v>95</v>
      </c>
      <c r="B97" s="13" t="s">
        <v>18</v>
      </c>
      <c r="C97" s="14" t="s">
        <v>176</v>
      </c>
      <c r="D97" s="14" t="s">
        <v>29</v>
      </c>
      <c r="E97" s="15" t="s">
        <v>21</v>
      </c>
      <c r="F97" s="16">
        <v>6759</v>
      </c>
      <c r="G97" s="16" t="s">
        <v>22</v>
      </c>
      <c r="H97" s="16" t="s">
        <v>22</v>
      </c>
      <c r="I97" s="16">
        <v>375</v>
      </c>
      <c r="J97" s="16">
        <v>3500</v>
      </c>
      <c r="K97" s="16" t="s">
        <v>22</v>
      </c>
      <c r="L97" s="16">
        <v>250</v>
      </c>
      <c r="M97" s="16" t="s">
        <v>22</v>
      </c>
      <c r="N97" s="16" t="s">
        <v>22</v>
      </c>
      <c r="O97" s="9">
        <f t="shared" si="9"/>
        <v>10884</v>
      </c>
      <c r="P97" s="16">
        <v>784.49</v>
      </c>
      <c r="Q97" s="10">
        <f t="shared" si="5"/>
        <v>10099.51</v>
      </c>
      <c r="R97" s="16" t="s">
        <v>22</v>
      </c>
    </row>
    <row r="98" spans="1:19" ht="36.75" customHeight="1" x14ac:dyDescent="0.3">
      <c r="A98" s="12">
        <v>96</v>
      </c>
      <c r="B98" s="13" t="s">
        <v>18</v>
      </c>
      <c r="C98" s="14" t="s">
        <v>135</v>
      </c>
      <c r="D98" s="14" t="s">
        <v>136</v>
      </c>
      <c r="E98" s="15" t="s">
        <v>21</v>
      </c>
      <c r="F98" s="16">
        <v>3488.52</v>
      </c>
      <c r="G98" s="16" t="s">
        <v>22</v>
      </c>
      <c r="H98" s="16" t="s">
        <v>22</v>
      </c>
      <c r="I98" s="16">
        <v>193.55</v>
      </c>
      <c r="J98" s="16">
        <v>1806.45</v>
      </c>
      <c r="K98" s="16" t="s">
        <v>22</v>
      </c>
      <c r="L98" s="16">
        <v>129.03</v>
      </c>
      <c r="M98" s="16" t="s">
        <v>22</v>
      </c>
      <c r="N98" s="16" t="s">
        <v>22</v>
      </c>
      <c r="O98" s="9">
        <f t="shared" si="9"/>
        <v>5617.55</v>
      </c>
      <c r="P98" s="16">
        <v>265.08999999999997</v>
      </c>
      <c r="Q98" s="10">
        <f t="shared" si="5"/>
        <v>5352.46</v>
      </c>
      <c r="R98" s="16"/>
    </row>
    <row r="99" spans="1:19" ht="36.75" customHeight="1" x14ac:dyDescent="0.3">
      <c r="A99" s="5">
        <v>97</v>
      </c>
      <c r="B99" s="13" t="s">
        <v>18</v>
      </c>
      <c r="C99" s="14" t="s">
        <v>137</v>
      </c>
      <c r="D99" s="14" t="s">
        <v>20</v>
      </c>
      <c r="E99" s="15" t="s">
        <v>21</v>
      </c>
      <c r="F99" s="16">
        <v>8363.5</v>
      </c>
      <c r="G99" s="16" t="s">
        <v>22</v>
      </c>
      <c r="H99" s="16" t="s">
        <v>22</v>
      </c>
      <c r="I99" s="16">
        <v>537.5</v>
      </c>
      <c r="J99" s="16">
        <v>4300</v>
      </c>
      <c r="K99" s="16" t="s">
        <v>22</v>
      </c>
      <c r="L99" s="16">
        <v>258.33</v>
      </c>
      <c r="M99" s="16" t="s">
        <v>22</v>
      </c>
      <c r="N99" s="16" t="s">
        <v>22</v>
      </c>
      <c r="O99" s="9">
        <f t="shared" si="9"/>
        <v>13459.33</v>
      </c>
      <c r="P99" s="16">
        <v>637.6</v>
      </c>
      <c r="Q99" s="10">
        <f t="shared" si="5"/>
        <v>12821.73</v>
      </c>
      <c r="R99" s="16"/>
    </row>
    <row r="100" spans="1:19" ht="36.75" customHeight="1" x14ac:dyDescent="0.3">
      <c r="A100" s="12">
        <v>98</v>
      </c>
      <c r="B100" s="13" t="s">
        <v>18</v>
      </c>
      <c r="C100" s="14" t="s">
        <v>138</v>
      </c>
      <c r="D100" s="14" t="s">
        <v>139</v>
      </c>
      <c r="E100" s="15" t="s">
        <v>21</v>
      </c>
      <c r="F100" s="16">
        <v>9025.7000000000007</v>
      </c>
      <c r="G100" s="16" t="s">
        <v>22</v>
      </c>
      <c r="H100" s="16" t="s">
        <v>22</v>
      </c>
      <c r="I100" s="16">
        <v>537.5</v>
      </c>
      <c r="J100" s="16">
        <v>4300</v>
      </c>
      <c r="K100" s="16" t="s">
        <v>22</v>
      </c>
      <c r="L100" s="16">
        <v>358.33</v>
      </c>
      <c r="M100" s="16" t="s">
        <v>22</v>
      </c>
      <c r="N100" s="16" t="s">
        <v>22</v>
      </c>
      <c r="O100" s="9">
        <f t="shared" si="9"/>
        <v>14221.53</v>
      </c>
      <c r="P100" s="16">
        <v>669.6</v>
      </c>
      <c r="Q100" s="10">
        <f t="shared" si="5"/>
        <v>13551.93</v>
      </c>
      <c r="R100" s="16"/>
    </row>
    <row r="101" spans="1:19" ht="36.75" customHeight="1" x14ac:dyDescent="0.3">
      <c r="A101" s="5">
        <v>99</v>
      </c>
      <c r="B101" s="13" t="s">
        <v>18</v>
      </c>
      <c r="C101" s="14" t="s">
        <v>140</v>
      </c>
      <c r="D101" s="14" t="s">
        <v>56</v>
      </c>
      <c r="E101" s="15" t="s">
        <v>21</v>
      </c>
      <c r="F101" s="16">
        <v>1896.77</v>
      </c>
      <c r="G101" s="16" t="s">
        <v>22</v>
      </c>
      <c r="H101" s="16" t="s">
        <v>22</v>
      </c>
      <c r="I101" s="16" t="s">
        <v>22</v>
      </c>
      <c r="J101" s="16">
        <v>1935.48</v>
      </c>
      <c r="K101" s="16" t="s">
        <v>22</v>
      </c>
      <c r="L101" s="16">
        <v>241.94</v>
      </c>
      <c r="M101" s="16" t="s">
        <v>22</v>
      </c>
      <c r="N101" s="16" t="s">
        <v>22</v>
      </c>
      <c r="O101" s="9">
        <f t="shared" si="9"/>
        <v>4074.19</v>
      </c>
      <c r="P101" s="16">
        <v>236.6</v>
      </c>
      <c r="Q101" s="10">
        <f t="shared" si="5"/>
        <v>3837.59</v>
      </c>
      <c r="R101" s="16"/>
    </row>
    <row r="102" spans="1:19" ht="36.75" customHeight="1" x14ac:dyDescent="0.3">
      <c r="A102" s="12">
        <v>100</v>
      </c>
      <c r="B102" s="13" t="s">
        <v>18</v>
      </c>
      <c r="C102" s="14" t="s">
        <v>141</v>
      </c>
      <c r="D102" s="14" t="s">
        <v>31</v>
      </c>
      <c r="E102" s="15" t="s">
        <v>21</v>
      </c>
      <c r="F102" s="16">
        <v>1913.1</v>
      </c>
      <c r="G102" s="16" t="s">
        <v>22</v>
      </c>
      <c r="H102" s="16" t="s">
        <v>22</v>
      </c>
      <c r="I102" s="16" t="s">
        <v>22</v>
      </c>
      <c r="J102" s="16">
        <v>1677.42</v>
      </c>
      <c r="K102" s="16" t="s">
        <v>22</v>
      </c>
      <c r="L102" s="16">
        <v>209.68</v>
      </c>
      <c r="M102" s="16" t="s">
        <v>22</v>
      </c>
      <c r="N102" s="16" t="s">
        <v>22</v>
      </c>
      <c r="O102" s="9">
        <f t="shared" si="9"/>
        <v>3800.2</v>
      </c>
      <c r="P102" s="16">
        <v>173.42</v>
      </c>
      <c r="Q102" s="10">
        <f t="shared" si="5"/>
        <v>3626.7799999999997</v>
      </c>
      <c r="R102" s="16"/>
    </row>
    <row r="103" spans="1:19" ht="36.75" customHeight="1" x14ac:dyDescent="0.3">
      <c r="A103" s="5">
        <v>101</v>
      </c>
      <c r="B103" s="13" t="s">
        <v>18</v>
      </c>
      <c r="C103" s="14" t="s">
        <v>177</v>
      </c>
      <c r="D103" s="14" t="s">
        <v>37</v>
      </c>
      <c r="E103" s="15" t="s">
        <v>21</v>
      </c>
      <c r="F103" s="16">
        <v>1259.8699999999999</v>
      </c>
      <c r="G103" s="16" t="s">
        <v>22</v>
      </c>
      <c r="H103" s="16" t="s">
        <v>22</v>
      </c>
      <c r="I103" s="16" t="s">
        <v>22</v>
      </c>
      <c r="J103" s="16">
        <v>1032.26</v>
      </c>
      <c r="K103" s="16">
        <v>1032.26</v>
      </c>
      <c r="L103" s="16">
        <v>129.03</v>
      </c>
      <c r="M103" s="16" t="s">
        <v>22</v>
      </c>
      <c r="N103" s="16" t="s">
        <v>22</v>
      </c>
      <c r="O103" s="9">
        <f t="shared" si="9"/>
        <v>3453.4200000000005</v>
      </c>
      <c r="P103" s="16">
        <v>255.16</v>
      </c>
      <c r="Q103" s="10">
        <f t="shared" si="5"/>
        <v>3198.2600000000007</v>
      </c>
      <c r="R103" s="16"/>
    </row>
    <row r="104" spans="1:19" ht="36.75" customHeight="1" x14ac:dyDescent="0.3">
      <c r="A104" s="5">
        <v>102</v>
      </c>
      <c r="B104" s="13" t="s">
        <v>18</v>
      </c>
      <c r="C104" s="14" t="s">
        <v>180</v>
      </c>
      <c r="D104" s="38" t="s">
        <v>139</v>
      </c>
      <c r="E104" s="39" t="s">
        <v>21</v>
      </c>
      <c r="F104" s="42" t="s">
        <v>181</v>
      </c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4"/>
    </row>
    <row r="105" spans="1:19" ht="36.75" customHeight="1" x14ac:dyDescent="0.3">
      <c r="A105" s="12">
        <v>103</v>
      </c>
      <c r="B105" s="13" t="s">
        <v>156</v>
      </c>
      <c r="C105" s="14" t="s">
        <v>157</v>
      </c>
      <c r="D105" s="14" t="s">
        <v>158</v>
      </c>
      <c r="E105" s="15" t="s">
        <v>21</v>
      </c>
      <c r="F105" s="16">
        <v>9000</v>
      </c>
      <c r="G105" s="16" t="s">
        <v>22</v>
      </c>
      <c r="H105" s="16" t="s">
        <v>22</v>
      </c>
      <c r="I105" s="16" t="s">
        <v>22</v>
      </c>
      <c r="J105" s="16" t="s">
        <v>22</v>
      </c>
      <c r="K105" s="16" t="s">
        <v>22</v>
      </c>
      <c r="L105" s="16">
        <v>250</v>
      </c>
      <c r="M105" s="16" t="s">
        <v>22</v>
      </c>
      <c r="N105" s="16" t="s">
        <v>22</v>
      </c>
      <c r="O105" s="9">
        <v>9250</v>
      </c>
      <c r="P105" s="16">
        <v>629.15</v>
      </c>
      <c r="Q105" s="10">
        <f t="shared" si="5"/>
        <v>8620.85</v>
      </c>
      <c r="R105" s="16" t="s">
        <v>22</v>
      </c>
    </row>
    <row r="106" spans="1:19" ht="36.75" customHeight="1" x14ac:dyDescent="0.3">
      <c r="A106" s="5">
        <v>104</v>
      </c>
      <c r="B106" s="13" t="s">
        <v>156</v>
      </c>
      <c r="C106" s="14" t="s">
        <v>159</v>
      </c>
      <c r="D106" s="14" t="s">
        <v>160</v>
      </c>
      <c r="E106" s="15" t="s">
        <v>21</v>
      </c>
      <c r="F106" s="16">
        <v>6800</v>
      </c>
      <c r="G106" s="16" t="s">
        <v>22</v>
      </c>
      <c r="H106" s="16" t="s">
        <v>22</v>
      </c>
      <c r="I106" s="16" t="s">
        <v>22</v>
      </c>
      <c r="J106" s="16" t="s">
        <v>22</v>
      </c>
      <c r="K106" s="16" t="s">
        <v>22</v>
      </c>
      <c r="L106" s="16">
        <v>250</v>
      </c>
      <c r="M106" s="16" t="s">
        <v>22</v>
      </c>
      <c r="N106" s="16" t="s">
        <v>22</v>
      </c>
      <c r="O106" s="9">
        <v>7050</v>
      </c>
      <c r="P106" s="16">
        <v>426.93</v>
      </c>
      <c r="Q106" s="10">
        <f t="shared" si="5"/>
        <v>6623.07</v>
      </c>
      <c r="R106" s="16" t="s">
        <v>22</v>
      </c>
      <c r="S106" s="26"/>
    </row>
    <row r="107" spans="1:19" ht="36.75" customHeight="1" x14ac:dyDescent="0.3">
      <c r="A107" s="12">
        <v>105</v>
      </c>
      <c r="B107" s="13" t="s">
        <v>156</v>
      </c>
      <c r="C107" s="14" t="s">
        <v>161</v>
      </c>
      <c r="D107" s="14" t="s">
        <v>158</v>
      </c>
      <c r="E107" s="15" t="s">
        <v>21</v>
      </c>
      <c r="F107" s="16">
        <v>9000</v>
      </c>
      <c r="G107" s="16" t="s">
        <v>22</v>
      </c>
      <c r="H107" s="16" t="s">
        <v>22</v>
      </c>
      <c r="I107" s="16" t="s">
        <v>22</v>
      </c>
      <c r="J107" s="16" t="s">
        <v>22</v>
      </c>
      <c r="K107" s="16" t="s">
        <v>22</v>
      </c>
      <c r="L107" s="16">
        <v>250</v>
      </c>
      <c r="M107" s="16" t="s">
        <v>22</v>
      </c>
      <c r="N107" s="16" t="s">
        <v>22</v>
      </c>
      <c r="O107" s="9">
        <v>9250</v>
      </c>
      <c r="P107" s="16">
        <v>629.15</v>
      </c>
      <c r="Q107" s="10">
        <f t="shared" si="5"/>
        <v>8620.85</v>
      </c>
      <c r="R107" s="16" t="s">
        <v>22</v>
      </c>
      <c r="S107" s="26"/>
    </row>
    <row r="108" spans="1:19" ht="36.75" customHeight="1" x14ac:dyDescent="0.3">
      <c r="A108" s="5">
        <v>106</v>
      </c>
      <c r="B108" s="13" t="s">
        <v>156</v>
      </c>
      <c r="C108" s="14" t="s">
        <v>162</v>
      </c>
      <c r="D108" s="14" t="s">
        <v>163</v>
      </c>
      <c r="E108" s="15" t="s">
        <v>21</v>
      </c>
      <c r="F108" s="16">
        <v>6800</v>
      </c>
      <c r="G108" s="16" t="s">
        <v>22</v>
      </c>
      <c r="H108" s="16" t="s">
        <v>22</v>
      </c>
      <c r="I108" s="16" t="s">
        <v>22</v>
      </c>
      <c r="J108" s="16" t="s">
        <v>22</v>
      </c>
      <c r="K108" s="16" t="s">
        <v>22</v>
      </c>
      <c r="L108" s="16">
        <v>250</v>
      </c>
      <c r="M108" s="16" t="s">
        <v>22</v>
      </c>
      <c r="N108" s="16"/>
      <c r="O108" s="9">
        <v>7050</v>
      </c>
      <c r="P108" s="16">
        <v>2960.63</v>
      </c>
      <c r="Q108" s="10">
        <f t="shared" si="5"/>
        <v>4089.37</v>
      </c>
      <c r="R108" s="16" t="s">
        <v>22</v>
      </c>
      <c r="S108" s="26"/>
    </row>
    <row r="109" spans="1:19" ht="36.75" customHeight="1" x14ac:dyDescent="0.3">
      <c r="A109" s="5">
        <v>107</v>
      </c>
      <c r="B109" s="13" t="s">
        <v>156</v>
      </c>
      <c r="C109" s="14" t="s">
        <v>164</v>
      </c>
      <c r="D109" s="14" t="s">
        <v>165</v>
      </c>
      <c r="E109" s="15" t="s">
        <v>21</v>
      </c>
      <c r="F109" s="16">
        <v>6800</v>
      </c>
      <c r="G109" s="16" t="s">
        <v>22</v>
      </c>
      <c r="H109" s="16" t="s">
        <v>22</v>
      </c>
      <c r="I109" s="16" t="s">
        <v>22</v>
      </c>
      <c r="J109" s="16" t="s">
        <v>22</v>
      </c>
      <c r="K109" s="16" t="s">
        <v>22</v>
      </c>
      <c r="L109" s="16">
        <v>250</v>
      </c>
      <c r="M109" s="16" t="s">
        <v>22</v>
      </c>
      <c r="N109" s="16" t="s">
        <v>22</v>
      </c>
      <c r="O109" s="9">
        <f>SUM(F109:N109)</f>
        <v>7050</v>
      </c>
      <c r="P109" s="16">
        <v>426.93</v>
      </c>
      <c r="Q109" s="10">
        <f t="shared" si="5"/>
        <v>6623.07</v>
      </c>
      <c r="R109" s="16" t="s">
        <v>22</v>
      </c>
      <c r="S109" s="26"/>
    </row>
    <row r="110" spans="1:19" s="2" customFormat="1" ht="36.75" customHeight="1" x14ac:dyDescent="0.3">
      <c r="A110" s="12">
        <v>108</v>
      </c>
      <c r="B110" s="13" t="s">
        <v>156</v>
      </c>
      <c r="C110" s="27" t="s">
        <v>166</v>
      </c>
      <c r="D110" s="27" t="s">
        <v>165</v>
      </c>
      <c r="E110" s="28" t="s">
        <v>21</v>
      </c>
      <c r="F110" s="16">
        <v>6800</v>
      </c>
      <c r="G110" s="16" t="s">
        <v>22</v>
      </c>
      <c r="H110" s="16" t="s">
        <v>22</v>
      </c>
      <c r="I110" s="16" t="s">
        <v>22</v>
      </c>
      <c r="J110" s="16" t="s">
        <v>22</v>
      </c>
      <c r="K110" s="16" t="s">
        <v>22</v>
      </c>
      <c r="L110" s="16">
        <v>250</v>
      </c>
      <c r="M110" s="16" t="s">
        <v>22</v>
      </c>
      <c r="N110" s="16" t="s">
        <v>22</v>
      </c>
      <c r="O110" s="9">
        <f>SUM(F110:N110)</f>
        <v>7050</v>
      </c>
      <c r="P110" s="16">
        <v>426.93</v>
      </c>
      <c r="Q110" s="10">
        <f>O110-P110</f>
        <v>6623.07</v>
      </c>
      <c r="R110" s="16" t="s">
        <v>22</v>
      </c>
      <c r="S110" s="26"/>
    </row>
    <row r="111" spans="1:19" s="2" customFormat="1" ht="36.75" customHeight="1" x14ac:dyDescent="0.3">
      <c r="A111" s="5">
        <v>109</v>
      </c>
      <c r="B111" s="13" t="s">
        <v>156</v>
      </c>
      <c r="C111" s="27" t="s">
        <v>167</v>
      </c>
      <c r="D111" s="27" t="s">
        <v>163</v>
      </c>
      <c r="E111" s="28" t="s">
        <v>21</v>
      </c>
      <c r="F111" s="16">
        <v>6800</v>
      </c>
      <c r="G111" s="16" t="s">
        <v>22</v>
      </c>
      <c r="H111" s="16" t="s">
        <v>22</v>
      </c>
      <c r="I111" s="16" t="s">
        <v>22</v>
      </c>
      <c r="J111" s="16" t="s">
        <v>22</v>
      </c>
      <c r="K111" s="16" t="s">
        <v>22</v>
      </c>
      <c r="L111" s="16">
        <v>250</v>
      </c>
      <c r="M111" s="16" t="s">
        <v>22</v>
      </c>
      <c r="N111" s="16" t="s">
        <v>22</v>
      </c>
      <c r="O111" s="9">
        <f t="shared" ref="O111:O113" si="10">SUM(F111:N111)</f>
        <v>7050</v>
      </c>
      <c r="P111" s="16">
        <v>398.92</v>
      </c>
      <c r="Q111" s="10">
        <f t="shared" ref="Q111:Q113" si="11">O111-P111</f>
        <v>6651.08</v>
      </c>
      <c r="R111" s="16" t="s">
        <v>22</v>
      </c>
    </row>
    <row r="112" spans="1:19" ht="36.75" customHeight="1" x14ac:dyDescent="0.3">
      <c r="A112" s="12">
        <v>110</v>
      </c>
      <c r="B112" s="13" t="s">
        <v>156</v>
      </c>
      <c r="C112" s="29" t="s">
        <v>168</v>
      </c>
      <c r="D112" s="30" t="s">
        <v>160</v>
      </c>
      <c r="E112" s="31" t="s">
        <v>21</v>
      </c>
      <c r="F112" s="16">
        <v>6800</v>
      </c>
      <c r="G112" s="16" t="s">
        <v>22</v>
      </c>
      <c r="H112" s="16" t="s">
        <v>22</v>
      </c>
      <c r="I112" s="16" t="s">
        <v>22</v>
      </c>
      <c r="J112" s="16" t="s">
        <v>22</v>
      </c>
      <c r="K112" s="16" t="s">
        <v>22</v>
      </c>
      <c r="L112" s="16">
        <v>250</v>
      </c>
      <c r="M112" s="16" t="s">
        <v>22</v>
      </c>
      <c r="N112" s="32" t="s">
        <v>169</v>
      </c>
      <c r="O112" s="9">
        <f t="shared" si="10"/>
        <v>7050</v>
      </c>
      <c r="P112" s="33">
        <v>387.85</v>
      </c>
      <c r="Q112" s="10">
        <f t="shared" si="11"/>
        <v>6662.15</v>
      </c>
      <c r="R112" s="16" t="s">
        <v>22</v>
      </c>
      <c r="S112" s="34"/>
    </row>
    <row r="113" spans="1:19" ht="36.75" customHeight="1" x14ac:dyDescent="0.3">
      <c r="A113" s="5">
        <v>111</v>
      </c>
      <c r="B113" s="13" t="s">
        <v>156</v>
      </c>
      <c r="C113" s="29" t="s">
        <v>170</v>
      </c>
      <c r="D113" s="30" t="s">
        <v>171</v>
      </c>
      <c r="E113" s="31" t="s">
        <v>21</v>
      </c>
      <c r="F113" s="16">
        <v>9000</v>
      </c>
      <c r="G113" s="16" t="s">
        <v>22</v>
      </c>
      <c r="H113" s="16" t="s">
        <v>22</v>
      </c>
      <c r="I113" s="16" t="s">
        <v>22</v>
      </c>
      <c r="J113" s="16" t="s">
        <v>22</v>
      </c>
      <c r="K113" s="16" t="s">
        <v>22</v>
      </c>
      <c r="L113" s="16">
        <v>250</v>
      </c>
      <c r="M113" s="16" t="s">
        <v>22</v>
      </c>
      <c r="N113" s="32" t="s">
        <v>169</v>
      </c>
      <c r="O113" s="9">
        <f t="shared" si="10"/>
        <v>9250</v>
      </c>
      <c r="P113" s="33">
        <v>434.7</v>
      </c>
      <c r="Q113" s="10">
        <f t="shared" si="11"/>
        <v>8815.2999999999993</v>
      </c>
      <c r="R113" s="16" t="s">
        <v>22</v>
      </c>
      <c r="S113" s="34"/>
    </row>
  </sheetData>
  <mergeCells count="2">
    <mergeCell ref="A1:R1"/>
    <mergeCell ref="F104:R104"/>
  </mergeCells>
  <pageMargins left="0.70866141732283472" right="0.70866141732283472" top="0.74803149606299213" bottom="0.74803149606299213" header="0.31496062992125984" footer="0.31496062992125984"/>
  <pageSetup scale="30" fitToHeight="0" orientation="landscape" horizontalDpi="0" verticalDpi="0" r:id="rId1"/>
  <headerFooter>
    <oddHeader>&amp;C&amp;"-,Negrita"&amp;72OCTUBRE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6876-A90C-4E25-8AC4-18ECD7872D08}">
  <sheetPr>
    <pageSetUpPr fitToPage="1"/>
  </sheetPr>
  <dimension ref="A1:S124"/>
  <sheetViews>
    <sheetView topLeftCell="F112" zoomScaleNormal="100" workbookViewId="0">
      <selection activeCell="A3" sqref="A3:R124"/>
    </sheetView>
  </sheetViews>
  <sheetFormatPr baseColWidth="10" defaultColWidth="11.42578125" defaultRowHeight="18.75" x14ac:dyDescent="0.3"/>
  <cols>
    <col min="1" max="1" width="5.7109375" style="35" customWidth="1"/>
    <col min="2" max="2" width="10" style="36" customWidth="1"/>
    <col min="3" max="3" width="67.5703125" style="1" customWidth="1"/>
    <col min="4" max="4" width="48.42578125" style="1" bestFit="1" customWidth="1"/>
    <col min="5" max="5" width="61.85546875" style="1" bestFit="1" customWidth="1"/>
    <col min="6" max="6" width="16.42578125" style="2" customWidth="1"/>
    <col min="7" max="7" width="15.7109375" style="36" bestFit="1" customWidth="1"/>
    <col min="8" max="8" width="13.42578125" style="2" bestFit="1" customWidth="1"/>
    <col min="9" max="9" width="14.85546875" style="2" bestFit="1" customWidth="1"/>
    <col min="10" max="10" width="16.42578125" style="2" customWidth="1"/>
    <col min="11" max="11" width="16.42578125" style="2" bestFit="1" customWidth="1"/>
    <col min="12" max="12" width="14.85546875" style="2" bestFit="1" customWidth="1"/>
    <col min="13" max="13" width="19.28515625" style="2" customWidth="1"/>
    <col min="14" max="14" width="17.5703125" style="2" bestFit="1" customWidth="1"/>
    <col min="15" max="16" width="16.42578125" style="2" bestFit="1" customWidth="1"/>
    <col min="17" max="17" width="17" style="2" customWidth="1"/>
    <col min="18" max="18" width="14.85546875" style="2" bestFit="1" customWidth="1"/>
    <col min="19" max="19" width="14.85546875" style="1" bestFit="1" customWidth="1"/>
    <col min="20" max="16384" width="11.42578125" style="1"/>
  </cols>
  <sheetData>
    <row r="1" spans="1:19" ht="43.5" customHeight="1" thickBot="1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s="4" customFormat="1" ht="53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</row>
    <row r="3" spans="1:19" s="11" customFormat="1" ht="36.75" customHeight="1" x14ac:dyDescent="0.3">
      <c r="A3" s="5">
        <v>1</v>
      </c>
      <c r="B3" s="6" t="s">
        <v>18</v>
      </c>
      <c r="C3" s="7" t="s">
        <v>19</v>
      </c>
      <c r="D3" s="7" t="s">
        <v>20</v>
      </c>
      <c r="E3" s="8" t="s">
        <v>21</v>
      </c>
      <c r="F3" s="9">
        <v>5835</v>
      </c>
      <c r="G3" s="9" t="s">
        <v>22</v>
      </c>
      <c r="H3" s="9" t="s">
        <v>22</v>
      </c>
      <c r="I3" s="9">
        <v>375</v>
      </c>
      <c r="J3" s="9">
        <v>3000</v>
      </c>
      <c r="K3" s="9">
        <v>3000</v>
      </c>
      <c r="L3" s="9">
        <v>250</v>
      </c>
      <c r="M3" s="9" t="s">
        <v>22</v>
      </c>
      <c r="N3" s="9" t="s">
        <v>22</v>
      </c>
      <c r="O3" s="9">
        <f>SUM(F3+J3+K3+L3)</f>
        <v>12085</v>
      </c>
      <c r="P3" s="9">
        <v>941.88</v>
      </c>
      <c r="Q3" s="10">
        <f>O3-P3</f>
        <v>11143.12</v>
      </c>
      <c r="R3" s="9" t="s">
        <v>22</v>
      </c>
    </row>
    <row r="4" spans="1:19" ht="36.75" customHeight="1" x14ac:dyDescent="0.3">
      <c r="A4" s="12">
        <v>2</v>
      </c>
      <c r="B4" s="13" t="s">
        <v>18</v>
      </c>
      <c r="C4" s="14" t="s">
        <v>23</v>
      </c>
      <c r="D4" s="14" t="s">
        <v>24</v>
      </c>
      <c r="E4" s="15" t="s">
        <v>21</v>
      </c>
      <c r="F4" s="16">
        <v>16000</v>
      </c>
      <c r="G4" s="16" t="s">
        <v>22</v>
      </c>
      <c r="H4" s="17" t="s">
        <v>22</v>
      </c>
      <c r="I4" s="17">
        <f>12.5+362.5</f>
        <v>375</v>
      </c>
      <c r="J4" s="16">
        <v>7500</v>
      </c>
      <c r="K4" s="17">
        <v>7500</v>
      </c>
      <c r="L4" s="17">
        <v>250</v>
      </c>
      <c r="M4" s="17">
        <v>7000</v>
      </c>
      <c r="N4" s="16" t="s">
        <v>22</v>
      </c>
      <c r="O4" s="9">
        <f>SUM(F4+I4+J4+K4+L4+M4)</f>
        <v>38625</v>
      </c>
      <c r="P4" s="16">
        <v>11059.19</v>
      </c>
      <c r="Q4" s="10">
        <f t="shared" ref="Q4:Q52" si="0">O4-P4</f>
        <v>27565.809999999998</v>
      </c>
      <c r="R4" s="16" t="s">
        <v>22</v>
      </c>
    </row>
    <row r="5" spans="1:19" ht="36.75" customHeight="1" x14ac:dyDescent="0.3">
      <c r="A5" s="5">
        <v>3</v>
      </c>
      <c r="B5" s="13" t="s">
        <v>18</v>
      </c>
      <c r="C5" s="14" t="s">
        <v>25</v>
      </c>
      <c r="D5" s="14" t="s">
        <v>26</v>
      </c>
      <c r="E5" s="15" t="s">
        <v>21</v>
      </c>
      <c r="F5" s="16">
        <v>10500</v>
      </c>
      <c r="G5" s="16" t="s">
        <v>22</v>
      </c>
      <c r="H5" s="16" t="s">
        <v>22</v>
      </c>
      <c r="I5" s="17">
        <f>12.5+362.5</f>
        <v>375</v>
      </c>
      <c r="J5" s="17">
        <v>5250</v>
      </c>
      <c r="K5" s="17">
        <v>5250</v>
      </c>
      <c r="L5" s="16">
        <v>250</v>
      </c>
      <c r="M5" s="16">
        <v>6000</v>
      </c>
      <c r="N5" s="16" t="s">
        <v>22</v>
      </c>
      <c r="O5" s="9">
        <f>SUM(F5+I5+J5+K5+L5+M5)</f>
        <v>27625</v>
      </c>
      <c r="P5" s="16">
        <v>2129.54</v>
      </c>
      <c r="Q5" s="10">
        <f>O5-P5</f>
        <v>25495.46</v>
      </c>
      <c r="R5" s="18" t="s">
        <v>22</v>
      </c>
      <c r="S5" s="19"/>
    </row>
    <row r="6" spans="1:19" ht="36.75" customHeight="1" x14ac:dyDescent="0.3">
      <c r="A6" s="12">
        <v>4</v>
      </c>
      <c r="B6" s="13" t="s">
        <v>18</v>
      </c>
      <c r="C6" s="14" t="s">
        <v>27</v>
      </c>
      <c r="D6" s="14" t="s">
        <v>20</v>
      </c>
      <c r="E6" s="15" t="s">
        <v>21</v>
      </c>
      <c r="F6" s="16">
        <v>5835</v>
      </c>
      <c r="G6" s="16" t="s">
        <v>22</v>
      </c>
      <c r="H6" s="16" t="s">
        <v>22</v>
      </c>
      <c r="I6" s="17">
        <v>375</v>
      </c>
      <c r="J6" s="17">
        <v>3000</v>
      </c>
      <c r="K6" s="17">
        <v>3000</v>
      </c>
      <c r="L6" s="16">
        <v>250</v>
      </c>
      <c r="M6" s="16" t="s">
        <v>22</v>
      </c>
      <c r="N6" s="16" t="s">
        <v>22</v>
      </c>
      <c r="O6" s="9">
        <f>SUM(F6:M6)</f>
        <v>12460</v>
      </c>
      <c r="P6" s="16">
        <v>950.92</v>
      </c>
      <c r="Q6" s="10">
        <f>O6-P6</f>
        <v>11509.08</v>
      </c>
      <c r="R6" s="18" t="s">
        <v>22</v>
      </c>
      <c r="S6" s="19"/>
    </row>
    <row r="7" spans="1:19" ht="36.75" customHeight="1" x14ac:dyDescent="0.3">
      <c r="A7" s="5">
        <v>5</v>
      </c>
      <c r="B7" s="13" t="s">
        <v>18</v>
      </c>
      <c r="C7" s="14" t="s">
        <v>28</v>
      </c>
      <c r="D7" s="14" t="s">
        <v>29</v>
      </c>
      <c r="E7" s="15" t="s">
        <v>21</v>
      </c>
      <c r="F7" s="16">
        <f>6759</f>
        <v>6759</v>
      </c>
      <c r="G7" s="16" t="s">
        <v>22</v>
      </c>
      <c r="H7" s="16" t="s">
        <v>22</v>
      </c>
      <c r="I7" s="16">
        <v>375</v>
      </c>
      <c r="J7" s="16">
        <v>3500</v>
      </c>
      <c r="K7" s="16">
        <v>3500</v>
      </c>
      <c r="L7" s="16">
        <v>250</v>
      </c>
      <c r="M7" s="16" t="s">
        <v>22</v>
      </c>
      <c r="N7" s="16" t="s">
        <v>22</v>
      </c>
      <c r="O7" s="9">
        <f>SUM(F7:M7)</f>
        <v>14384</v>
      </c>
      <c r="P7" s="16">
        <v>1162.32</v>
      </c>
      <c r="Q7" s="10">
        <f>O7-P7</f>
        <v>13221.68</v>
      </c>
      <c r="R7" s="16" t="s">
        <v>22</v>
      </c>
    </row>
    <row r="8" spans="1:19" ht="36.75" customHeight="1" x14ac:dyDescent="0.3">
      <c r="A8" s="12">
        <v>6</v>
      </c>
      <c r="B8" s="13" t="s">
        <v>18</v>
      </c>
      <c r="C8" s="14" t="s">
        <v>30</v>
      </c>
      <c r="D8" s="14" t="s">
        <v>31</v>
      </c>
      <c r="E8" s="15" t="s">
        <v>21</v>
      </c>
      <c r="F8" s="16">
        <f>2281</f>
        <v>2281</v>
      </c>
      <c r="G8" s="16" t="s">
        <v>22</v>
      </c>
      <c r="H8" s="16">
        <v>50</v>
      </c>
      <c r="I8" s="16" t="s">
        <v>22</v>
      </c>
      <c r="J8" s="16">
        <v>2000</v>
      </c>
      <c r="K8" s="16">
        <v>2000</v>
      </c>
      <c r="L8" s="16">
        <v>250</v>
      </c>
      <c r="M8" s="16" t="s">
        <v>22</v>
      </c>
      <c r="N8" s="16" t="s">
        <v>22</v>
      </c>
      <c r="O8" s="9">
        <f t="shared" ref="O8:O66" si="1">SUM(F8:M8)</f>
        <v>6581</v>
      </c>
      <c r="P8" s="16">
        <v>414.13</v>
      </c>
      <c r="Q8" s="10">
        <f>O8-P8</f>
        <v>6166.87</v>
      </c>
      <c r="R8" s="16" t="s">
        <v>22</v>
      </c>
    </row>
    <row r="9" spans="1:19" ht="36.75" customHeight="1" x14ac:dyDescent="0.3">
      <c r="A9" s="5">
        <v>7</v>
      </c>
      <c r="B9" s="13" t="s">
        <v>18</v>
      </c>
      <c r="C9" s="14" t="s">
        <v>32</v>
      </c>
      <c r="D9" s="14" t="s">
        <v>33</v>
      </c>
      <c r="E9" s="15" t="s">
        <v>21</v>
      </c>
      <c r="F9" s="16">
        <v>10261</v>
      </c>
      <c r="G9" s="16" t="s">
        <v>22</v>
      </c>
      <c r="H9" s="16" t="s">
        <v>22</v>
      </c>
      <c r="I9" s="16">
        <f>362.5+12.5</f>
        <v>375</v>
      </c>
      <c r="J9" s="16">
        <v>5000</v>
      </c>
      <c r="K9" s="16">
        <v>5000</v>
      </c>
      <c r="L9" s="16">
        <v>250</v>
      </c>
      <c r="M9" s="16" t="s">
        <v>22</v>
      </c>
      <c r="N9" s="16" t="s">
        <v>22</v>
      </c>
      <c r="O9" s="9">
        <f t="shared" si="1"/>
        <v>20886</v>
      </c>
      <c r="P9" s="16">
        <v>1785.77</v>
      </c>
      <c r="Q9" s="10">
        <f>O9-P9</f>
        <v>19100.23</v>
      </c>
      <c r="R9" s="16" t="s">
        <v>22</v>
      </c>
    </row>
    <row r="10" spans="1:19" ht="36.75" customHeight="1" x14ac:dyDescent="0.3">
      <c r="A10" s="12">
        <v>8</v>
      </c>
      <c r="B10" s="13" t="s">
        <v>18</v>
      </c>
      <c r="C10" s="14" t="s">
        <v>34</v>
      </c>
      <c r="D10" s="14" t="s">
        <v>35</v>
      </c>
      <c r="E10" s="15" t="s">
        <v>21</v>
      </c>
      <c r="F10" s="16">
        <f>3757</f>
        <v>3757</v>
      </c>
      <c r="G10" s="16" t="s">
        <v>22</v>
      </c>
      <c r="H10" s="16" t="s">
        <v>22</v>
      </c>
      <c r="I10" s="16">
        <v>375</v>
      </c>
      <c r="J10" s="16">
        <v>2850</v>
      </c>
      <c r="K10" s="16">
        <v>2850</v>
      </c>
      <c r="L10" s="16">
        <v>250</v>
      </c>
      <c r="M10" s="16" t="s">
        <v>22</v>
      </c>
      <c r="N10" s="16" t="s">
        <v>22</v>
      </c>
      <c r="O10" s="9">
        <f t="shared" si="1"/>
        <v>10082</v>
      </c>
      <c r="P10" s="16">
        <v>2057.4899999999998</v>
      </c>
      <c r="Q10" s="10">
        <f t="shared" si="0"/>
        <v>8024.51</v>
      </c>
      <c r="R10" s="16" t="s">
        <v>22</v>
      </c>
    </row>
    <row r="11" spans="1:19" ht="36.75" customHeight="1" x14ac:dyDescent="0.3">
      <c r="A11" s="5">
        <v>9</v>
      </c>
      <c r="B11" s="13" t="s">
        <v>18</v>
      </c>
      <c r="C11" s="14" t="s">
        <v>36</v>
      </c>
      <c r="D11" s="14" t="s">
        <v>37</v>
      </c>
      <c r="E11" s="15" t="s">
        <v>21</v>
      </c>
      <c r="F11" s="16">
        <v>2441</v>
      </c>
      <c r="G11" s="16" t="s">
        <v>22</v>
      </c>
      <c r="H11" s="16" t="s">
        <v>22</v>
      </c>
      <c r="I11" s="16" t="s">
        <v>22</v>
      </c>
      <c r="J11" s="16">
        <v>2000</v>
      </c>
      <c r="K11" s="16">
        <v>2384</v>
      </c>
      <c r="L11" s="16">
        <v>250</v>
      </c>
      <c r="M11" s="16" t="s">
        <v>22</v>
      </c>
      <c r="N11" s="16" t="s">
        <v>22</v>
      </c>
      <c r="O11" s="9">
        <f>SUM(F11:M11)</f>
        <v>7075</v>
      </c>
      <c r="P11" s="16">
        <v>461.5</v>
      </c>
      <c r="Q11" s="10">
        <f>O11-P11</f>
        <v>6613.5</v>
      </c>
      <c r="R11" s="16" t="s">
        <v>22</v>
      </c>
    </row>
    <row r="12" spans="1:19" ht="36.75" customHeight="1" x14ac:dyDescent="0.3">
      <c r="A12" s="12">
        <v>10</v>
      </c>
      <c r="B12" s="13" t="s">
        <v>18</v>
      </c>
      <c r="C12" s="14" t="s">
        <v>38</v>
      </c>
      <c r="D12" s="14" t="s">
        <v>31</v>
      </c>
      <c r="E12" s="15" t="s">
        <v>21</v>
      </c>
      <c r="F12" s="16">
        <v>2281</v>
      </c>
      <c r="G12" s="16" t="s">
        <v>22</v>
      </c>
      <c r="H12" s="16">
        <v>50</v>
      </c>
      <c r="I12" s="16" t="s">
        <v>22</v>
      </c>
      <c r="J12" s="16">
        <v>2000</v>
      </c>
      <c r="K12" s="16">
        <v>2000</v>
      </c>
      <c r="L12" s="16">
        <v>250</v>
      </c>
      <c r="M12" s="16" t="s">
        <v>22</v>
      </c>
      <c r="N12" s="16" t="s">
        <v>22</v>
      </c>
      <c r="O12" s="9">
        <f t="shared" si="1"/>
        <v>6581</v>
      </c>
      <c r="P12" s="16">
        <v>1196.01</v>
      </c>
      <c r="Q12" s="10">
        <f>O12-P12</f>
        <v>5384.99</v>
      </c>
      <c r="R12" s="16" t="s">
        <v>22</v>
      </c>
    </row>
    <row r="13" spans="1:19" ht="36.75" customHeight="1" x14ac:dyDescent="0.3">
      <c r="A13" s="5">
        <v>11</v>
      </c>
      <c r="B13" s="13" t="s">
        <v>18</v>
      </c>
      <c r="C13" s="14" t="s">
        <v>39</v>
      </c>
      <c r="D13" s="14" t="s">
        <v>40</v>
      </c>
      <c r="E13" s="15" t="s">
        <v>21</v>
      </c>
      <c r="F13" s="16">
        <f>3987</f>
        <v>3987</v>
      </c>
      <c r="G13" s="16" t="s">
        <v>22</v>
      </c>
      <c r="H13" s="16" t="s">
        <v>22</v>
      </c>
      <c r="I13" s="16">
        <v>375</v>
      </c>
      <c r="J13" s="16">
        <v>2850</v>
      </c>
      <c r="K13" s="16">
        <v>2850</v>
      </c>
      <c r="L13" s="16">
        <v>250</v>
      </c>
      <c r="M13" s="16" t="s">
        <v>22</v>
      </c>
      <c r="N13" s="16" t="s">
        <v>22</v>
      </c>
      <c r="O13" s="9">
        <f t="shared" si="1"/>
        <v>10312</v>
      </c>
      <c r="P13" s="16">
        <v>2205.71</v>
      </c>
      <c r="Q13" s="10">
        <f t="shared" si="0"/>
        <v>8106.29</v>
      </c>
      <c r="R13" s="16" t="s">
        <v>22</v>
      </c>
    </row>
    <row r="14" spans="1:19" ht="36.75" customHeight="1" x14ac:dyDescent="0.3">
      <c r="A14" s="12">
        <v>12</v>
      </c>
      <c r="B14" s="13" t="s">
        <v>18</v>
      </c>
      <c r="C14" s="14" t="s">
        <v>41</v>
      </c>
      <c r="D14" s="14" t="s">
        <v>20</v>
      </c>
      <c r="E14" s="15" t="s">
        <v>21</v>
      </c>
      <c r="F14" s="16">
        <v>5835</v>
      </c>
      <c r="G14" s="16" t="s">
        <v>22</v>
      </c>
      <c r="H14" s="16" t="s">
        <v>22</v>
      </c>
      <c r="I14" s="16">
        <v>375</v>
      </c>
      <c r="J14" s="16">
        <v>3000</v>
      </c>
      <c r="K14" s="16">
        <v>3000</v>
      </c>
      <c r="L14" s="16">
        <v>250</v>
      </c>
      <c r="M14" s="16" t="s">
        <v>22</v>
      </c>
      <c r="N14" s="16" t="s">
        <v>22</v>
      </c>
      <c r="O14" s="9">
        <f>SUM(F14:M14)</f>
        <v>12460</v>
      </c>
      <c r="P14" s="16">
        <v>2661.97</v>
      </c>
      <c r="Q14" s="10">
        <f t="shared" si="0"/>
        <v>9798.0300000000007</v>
      </c>
      <c r="R14" s="16" t="s">
        <v>22</v>
      </c>
    </row>
    <row r="15" spans="1:19" ht="36.75" customHeight="1" x14ac:dyDescent="0.3">
      <c r="A15" s="5">
        <v>13</v>
      </c>
      <c r="B15" s="13" t="s">
        <v>18</v>
      </c>
      <c r="C15" s="14" t="s">
        <v>42</v>
      </c>
      <c r="D15" s="14" t="s">
        <v>33</v>
      </c>
      <c r="E15" s="15" t="s">
        <v>21</v>
      </c>
      <c r="F15" s="16">
        <v>10261</v>
      </c>
      <c r="G15" s="16" t="s">
        <v>22</v>
      </c>
      <c r="H15" s="16" t="s">
        <v>22</v>
      </c>
      <c r="I15" s="16">
        <v>375</v>
      </c>
      <c r="J15" s="16">
        <v>5000</v>
      </c>
      <c r="K15" s="16">
        <v>5000</v>
      </c>
      <c r="L15" s="16">
        <v>250</v>
      </c>
      <c r="M15" s="16" t="s">
        <v>22</v>
      </c>
      <c r="N15" s="16" t="s">
        <v>22</v>
      </c>
      <c r="O15" s="9">
        <f t="shared" si="1"/>
        <v>20886</v>
      </c>
      <c r="P15" s="16">
        <v>4463.99</v>
      </c>
      <c r="Q15" s="10">
        <f t="shared" si="0"/>
        <v>16422.010000000002</v>
      </c>
      <c r="R15" s="16" t="s">
        <v>22</v>
      </c>
    </row>
    <row r="16" spans="1:19" ht="36.75" customHeight="1" x14ac:dyDescent="0.3">
      <c r="A16" s="12">
        <v>14</v>
      </c>
      <c r="B16" s="13" t="s">
        <v>18</v>
      </c>
      <c r="C16" s="14" t="s">
        <v>43</v>
      </c>
      <c r="D16" s="14" t="s">
        <v>40</v>
      </c>
      <c r="E16" s="15" t="s">
        <v>21</v>
      </c>
      <c r="F16" s="16">
        <v>5835</v>
      </c>
      <c r="G16" s="16" t="s">
        <v>22</v>
      </c>
      <c r="H16" s="16" t="s">
        <v>22</v>
      </c>
      <c r="I16" s="16">
        <v>375</v>
      </c>
      <c r="J16" s="16">
        <v>3000</v>
      </c>
      <c r="K16" s="16">
        <v>3000</v>
      </c>
      <c r="L16" s="16">
        <v>250</v>
      </c>
      <c r="M16" s="16" t="s">
        <v>22</v>
      </c>
      <c r="N16" s="16" t="s">
        <v>22</v>
      </c>
      <c r="O16" s="9">
        <f t="shared" si="1"/>
        <v>12460</v>
      </c>
      <c r="P16" s="16">
        <v>2421.2399999999998</v>
      </c>
      <c r="Q16" s="10">
        <f>O16-P16</f>
        <v>10038.76</v>
      </c>
      <c r="R16" s="16" t="s">
        <v>22</v>
      </c>
    </row>
    <row r="17" spans="1:18" ht="36.75" customHeight="1" x14ac:dyDescent="0.3">
      <c r="A17" s="5">
        <v>15</v>
      </c>
      <c r="B17" s="13" t="s">
        <v>18</v>
      </c>
      <c r="C17" s="14" t="s">
        <v>43</v>
      </c>
      <c r="D17" s="14" t="s">
        <v>20</v>
      </c>
      <c r="E17" s="15" t="s">
        <v>21</v>
      </c>
      <c r="F17" s="16">
        <v>953.81</v>
      </c>
      <c r="G17" s="16" t="s">
        <v>22</v>
      </c>
      <c r="H17" s="16" t="s">
        <v>22</v>
      </c>
      <c r="I17" s="16" t="s">
        <v>22</v>
      </c>
      <c r="J17" s="16">
        <v>77.42</v>
      </c>
      <c r="K17" s="16">
        <v>1290.32</v>
      </c>
      <c r="L17" s="16" t="s">
        <v>22</v>
      </c>
      <c r="M17" s="16" t="s">
        <v>22</v>
      </c>
      <c r="N17" s="16" t="s">
        <v>22</v>
      </c>
      <c r="O17" s="9">
        <f t="shared" ref="O17" si="2">SUM(F17:M17)</f>
        <v>2321.5500000000002</v>
      </c>
      <c r="P17" s="16">
        <v>460.36</v>
      </c>
      <c r="Q17" s="10">
        <f>O17-P17</f>
        <v>1861.19</v>
      </c>
      <c r="R17" s="16" t="s">
        <v>22</v>
      </c>
    </row>
    <row r="18" spans="1:18" ht="36.75" customHeight="1" x14ac:dyDescent="0.3">
      <c r="A18" s="12">
        <v>16</v>
      </c>
      <c r="B18" s="13" t="s">
        <v>18</v>
      </c>
      <c r="C18" s="14" t="s">
        <v>44</v>
      </c>
      <c r="D18" s="14" t="s">
        <v>45</v>
      </c>
      <c r="E18" s="15" t="s">
        <v>21</v>
      </c>
      <c r="F18" s="16">
        <v>5835</v>
      </c>
      <c r="G18" s="16" t="s">
        <v>22</v>
      </c>
      <c r="H18" s="16" t="s">
        <v>22</v>
      </c>
      <c r="I18" s="16" t="s">
        <v>22</v>
      </c>
      <c r="J18" s="16">
        <v>3000</v>
      </c>
      <c r="K18" s="16">
        <v>3000</v>
      </c>
      <c r="L18" s="16">
        <f>241.67+8.33</f>
        <v>250</v>
      </c>
      <c r="M18" s="16" t="s">
        <v>22</v>
      </c>
      <c r="N18" s="16" t="s">
        <v>22</v>
      </c>
      <c r="O18" s="9">
        <f t="shared" si="1"/>
        <v>12085</v>
      </c>
      <c r="P18" s="16">
        <v>3769.72</v>
      </c>
      <c r="Q18" s="10">
        <f t="shared" si="0"/>
        <v>8315.2800000000007</v>
      </c>
      <c r="R18" s="16" t="s">
        <v>22</v>
      </c>
    </row>
    <row r="19" spans="1:18" ht="36.75" customHeight="1" x14ac:dyDescent="0.3">
      <c r="A19" s="5">
        <v>17</v>
      </c>
      <c r="B19" s="13" t="s">
        <v>18</v>
      </c>
      <c r="C19" s="14" t="s">
        <v>46</v>
      </c>
      <c r="D19" s="14" t="s">
        <v>33</v>
      </c>
      <c r="E19" s="15" t="s">
        <v>21</v>
      </c>
      <c r="F19" s="16">
        <v>10261</v>
      </c>
      <c r="G19" s="16" t="s">
        <v>22</v>
      </c>
      <c r="H19" s="16" t="s">
        <v>22</v>
      </c>
      <c r="I19" s="16">
        <v>375</v>
      </c>
      <c r="J19" s="16">
        <v>5000</v>
      </c>
      <c r="K19" s="16">
        <v>5000</v>
      </c>
      <c r="L19" s="16">
        <v>250</v>
      </c>
      <c r="M19" s="16" t="s">
        <v>22</v>
      </c>
      <c r="N19" s="16" t="s">
        <v>22</v>
      </c>
      <c r="O19" s="9">
        <f t="shared" si="1"/>
        <v>20886</v>
      </c>
      <c r="P19" s="16">
        <v>4989.88</v>
      </c>
      <c r="Q19" s="10">
        <f t="shared" si="0"/>
        <v>15896.119999999999</v>
      </c>
      <c r="R19" s="16" t="s">
        <v>22</v>
      </c>
    </row>
    <row r="20" spans="1:18" ht="36.75" customHeight="1" x14ac:dyDescent="0.3">
      <c r="A20" s="12">
        <v>18</v>
      </c>
      <c r="B20" s="13" t="s">
        <v>18</v>
      </c>
      <c r="C20" s="14" t="s">
        <v>47</v>
      </c>
      <c r="D20" s="14" t="s">
        <v>48</v>
      </c>
      <c r="E20" s="15" t="s">
        <v>21</v>
      </c>
      <c r="F20" s="16">
        <f>1460</f>
        <v>1460</v>
      </c>
      <c r="G20" s="16" t="s">
        <v>22</v>
      </c>
      <c r="H20" s="16" t="s">
        <v>22</v>
      </c>
      <c r="I20" s="16" t="s">
        <v>22</v>
      </c>
      <c r="J20" s="16">
        <v>1750</v>
      </c>
      <c r="K20" s="16">
        <v>4539</v>
      </c>
      <c r="L20" s="16">
        <v>250</v>
      </c>
      <c r="M20" s="16" t="s">
        <v>22</v>
      </c>
      <c r="N20" s="16" t="s">
        <v>22</v>
      </c>
      <c r="O20" s="9">
        <f t="shared" si="1"/>
        <v>7999</v>
      </c>
      <c r="P20" s="16">
        <v>550.1</v>
      </c>
      <c r="Q20" s="10">
        <f t="shared" si="0"/>
        <v>7448.9</v>
      </c>
      <c r="R20" s="16" t="s">
        <v>22</v>
      </c>
    </row>
    <row r="21" spans="1:18" ht="36.75" customHeight="1" x14ac:dyDescent="0.3">
      <c r="A21" s="5">
        <v>19</v>
      </c>
      <c r="B21" s="13" t="s">
        <v>18</v>
      </c>
      <c r="C21" s="14" t="s">
        <v>49</v>
      </c>
      <c r="D21" s="14" t="s">
        <v>40</v>
      </c>
      <c r="E21" s="15" t="s">
        <v>21</v>
      </c>
      <c r="F21" s="16">
        <v>3987</v>
      </c>
      <c r="G21" s="16" t="s">
        <v>22</v>
      </c>
      <c r="H21" s="16" t="s">
        <v>22</v>
      </c>
      <c r="I21" s="16" t="s">
        <v>22</v>
      </c>
      <c r="J21" s="16">
        <v>2850</v>
      </c>
      <c r="K21" s="16">
        <v>2850</v>
      </c>
      <c r="L21" s="16">
        <v>250</v>
      </c>
      <c r="M21" s="16" t="s">
        <v>22</v>
      </c>
      <c r="N21" s="16" t="s">
        <v>22</v>
      </c>
      <c r="O21" s="9">
        <f t="shared" si="1"/>
        <v>9937</v>
      </c>
      <c r="P21" s="16">
        <v>2370.17</v>
      </c>
      <c r="Q21" s="10">
        <f t="shared" si="0"/>
        <v>7566.83</v>
      </c>
      <c r="R21" s="16" t="s">
        <v>22</v>
      </c>
    </row>
    <row r="22" spans="1:18" ht="36.75" customHeight="1" x14ac:dyDescent="0.3">
      <c r="A22" s="12">
        <v>20</v>
      </c>
      <c r="B22" s="13" t="s">
        <v>18</v>
      </c>
      <c r="C22" s="14" t="s">
        <v>50</v>
      </c>
      <c r="D22" s="14" t="s">
        <v>33</v>
      </c>
      <c r="E22" s="15" t="s">
        <v>21</v>
      </c>
      <c r="F22" s="16">
        <v>10261</v>
      </c>
      <c r="G22" s="16" t="s">
        <v>22</v>
      </c>
      <c r="H22" s="16" t="s">
        <v>22</v>
      </c>
      <c r="I22" s="16">
        <v>375</v>
      </c>
      <c r="J22" s="16">
        <v>5000</v>
      </c>
      <c r="K22" s="16">
        <v>5000</v>
      </c>
      <c r="L22" s="16">
        <v>250</v>
      </c>
      <c r="M22" s="16" t="s">
        <v>22</v>
      </c>
      <c r="N22" s="16" t="s">
        <v>22</v>
      </c>
      <c r="O22" s="9">
        <f>SUM(F22:M22)</f>
        <v>20886</v>
      </c>
      <c r="P22" s="16">
        <v>1746.11</v>
      </c>
      <c r="Q22" s="10">
        <f t="shared" si="0"/>
        <v>19139.89</v>
      </c>
      <c r="R22" s="16" t="s">
        <v>22</v>
      </c>
    </row>
    <row r="23" spans="1:18" ht="36.75" customHeight="1" x14ac:dyDescent="0.3">
      <c r="A23" s="5">
        <v>21</v>
      </c>
      <c r="B23" s="13" t="s">
        <v>18</v>
      </c>
      <c r="C23" s="14" t="s">
        <v>51</v>
      </c>
      <c r="D23" s="14" t="s">
        <v>52</v>
      </c>
      <c r="E23" s="15" t="s">
        <v>21</v>
      </c>
      <c r="F23" s="16">
        <v>3295</v>
      </c>
      <c r="G23" s="16" t="s">
        <v>22</v>
      </c>
      <c r="H23" s="16" t="s">
        <v>22</v>
      </c>
      <c r="I23" s="16">
        <v>375</v>
      </c>
      <c r="J23" s="16">
        <v>2500</v>
      </c>
      <c r="K23" s="16">
        <v>2500</v>
      </c>
      <c r="L23" s="16">
        <v>250</v>
      </c>
      <c r="M23" s="16" t="s">
        <v>22</v>
      </c>
      <c r="N23" s="16" t="s">
        <v>22</v>
      </c>
      <c r="O23" s="9">
        <f t="shared" si="1"/>
        <v>8920</v>
      </c>
      <c r="P23" s="16">
        <v>638.41</v>
      </c>
      <c r="Q23" s="10">
        <f t="shared" si="0"/>
        <v>8281.59</v>
      </c>
      <c r="R23" s="16" t="s">
        <v>22</v>
      </c>
    </row>
    <row r="24" spans="1:18" ht="36.75" customHeight="1" x14ac:dyDescent="0.3">
      <c r="A24" s="12">
        <v>22</v>
      </c>
      <c r="B24" s="13" t="s">
        <v>18</v>
      </c>
      <c r="C24" s="14" t="s">
        <v>53</v>
      </c>
      <c r="D24" s="14" t="s">
        <v>54</v>
      </c>
      <c r="E24" s="15" t="s">
        <v>21</v>
      </c>
      <c r="F24" s="16">
        <f>3525</f>
        <v>3525</v>
      </c>
      <c r="G24" s="16" t="s">
        <v>22</v>
      </c>
      <c r="H24" s="16" t="s">
        <v>22</v>
      </c>
      <c r="I24" s="16" t="s">
        <v>22</v>
      </c>
      <c r="J24" s="16">
        <v>2500</v>
      </c>
      <c r="K24" s="16">
        <v>2500</v>
      </c>
      <c r="L24" s="16">
        <v>250</v>
      </c>
      <c r="M24" s="16" t="s">
        <v>22</v>
      </c>
      <c r="N24" s="16" t="s">
        <v>22</v>
      </c>
      <c r="O24" s="9">
        <f t="shared" si="1"/>
        <v>8775</v>
      </c>
      <c r="P24" s="16">
        <v>4556.88</v>
      </c>
      <c r="Q24" s="10">
        <f t="shared" si="0"/>
        <v>4218.12</v>
      </c>
      <c r="R24" s="16" t="s">
        <v>22</v>
      </c>
    </row>
    <row r="25" spans="1:18" ht="36.75" customHeight="1" x14ac:dyDescent="0.3">
      <c r="A25" s="5">
        <v>23</v>
      </c>
      <c r="B25" s="13" t="s">
        <v>18</v>
      </c>
      <c r="C25" s="14" t="s">
        <v>55</v>
      </c>
      <c r="D25" s="14" t="s">
        <v>56</v>
      </c>
      <c r="E25" s="15" t="s">
        <v>21</v>
      </c>
      <c r="F25" s="16">
        <v>1960</v>
      </c>
      <c r="G25" s="16" t="s">
        <v>22</v>
      </c>
      <c r="H25" s="16" t="s">
        <v>22</v>
      </c>
      <c r="I25" s="16" t="s">
        <v>22</v>
      </c>
      <c r="J25" s="16">
        <v>2000</v>
      </c>
      <c r="K25" s="16">
        <v>3097</v>
      </c>
      <c r="L25" s="16">
        <v>250</v>
      </c>
      <c r="M25" s="16" t="s">
        <v>22</v>
      </c>
      <c r="N25" s="16" t="s">
        <v>22</v>
      </c>
      <c r="O25" s="9">
        <f t="shared" si="1"/>
        <v>7307</v>
      </c>
      <c r="P25" s="16">
        <v>1452.55</v>
      </c>
      <c r="Q25" s="10">
        <f>O25-P25</f>
        <v>5854.45</v>
      </c>
      <c r="R25" s="16" t="s">
        <v>22</v>
      </c>
    </row>
    <row r="26" spans="1:18" ht="36.75" customHeight="1" x14ac:dyDescent="0.3">
      <c r="A26" s="12">
        <v>24</v>
      </c>
      <c r="B26" s="13" t="s">
        <v>18</v>
      </c>
      <c r="C26" s="14" t="s">
        <v>57</v>
      </c>
      <c r="D26" s="14" t="s">
        <v>33</v>
      </c>
      <c r="E26" s="15" t="s">
        <v>21</v>
      </c>
      <c r="F26" s="16">
        <v>10261</v>
      </c>
      <c r="G26" s="16" t="s">
        <v>22</v>
      </c>
      <c r="H26" s="16" t="s">
        <v>22</v>
      </c>
      <c r="I26" s="16">
        <v>375</v>
      </c>
      <c r="J26" s="16">
        <v>5000</v>
      </c>
      <c r="K26" s="16">
        <v>5000</v>
      </c>
      <c r="L26" s="16">
        <v>250</v>
      </c>
      <c r="M26" s="16" t="s">
        <v>22</v>
      </c>
      <c r="N26" s="16" t="s">
        <v>22</v>
      </c>
      <c r="O26" s="9">
        <f t="shared" si="1"/>
        <v>20886</v>
      </c>
      <c r="P26" s="16">
        <v>3391.98</v>
      </c>
      <c r="Q26" s="10">
        <f t="shared" si="0"/>
        <v>17494.02</v>
      </c>
      <c r="R26" s="16" t="s">
        <v>22</v>
      </c>
    </row>
    <row r="27" spans="1:18" ht="36.75" customHeight="1" x14ac:dyDescent="0.3">
      <c r="A27" s="5">
        <v>25</v>
      </c>
      <c r="B27" s="13" t="s">
        <v>18</v>
      </c>
      <c r="C27" s="14" t="s">
        <v>58</v>
      </c>
      <c r="D27" s="14" t="s">
        <v>29</v>
      </c>
      <c r="E27" s="15" t="s">
        <v>21</v>
      </c>
      <c r="F27" s="16">
        <v>6759</v>
      </c>
      <c r="G27" s="16" t="s">
        <v>22</v>
      </c>
      <c r="H27" s="16" t="s">
        <v>22</v>
      </c>
      <c r="I27" s="16">
        <v>375</v>
      </c>
      <c r="J27" s="16">
        <v>3500</v>
      </c>
      <c r="K27" s="16">
        <v>3500</v>
      </c>
      <c r="L27" s="16">
        <v>250</v>
      </c>
      <c r="M27" s="16" t="s">
        <v>22</v>
      </c>
      <c r="N27" s="16" t="s">
        <v>22</v>
      </c>
      <c r="O27" s="9">
        <f t="shared" si="1"/>
        <v>14384</v>
      </c>
      <c r="P27" s="16">
        <v>3147.23</v>
      </c>
      <c r="Q27" s="10">
        <f>O27-P27</f>
        <v>11236.77</v>
      </c>
      <c r="R27" s="16" t="s">
        <v>22</v>
      </c>
    </row>
    <row r="28" spans="1:18" ht="36.75" customHeight="1" x14ac:dyDescent="0.3">
      <c r="A28" s="12">
        <v>26</v>
      </c>
      <c r="B28" s="13" t="s">
        <v>18</v>
      </c>
      <c r="C28" s="14" t="s">
        <v>59</v>
      </c>
      <c r="D28" s="14" t="s">
        <v>29</v>
      </c>
      <c r="E28" s="15" t="s">
        <v>21</v>
      </c>
      <c r="F28" s="16">
        <f>6759</f>
        <v>6759</v>
      </c>
      <c r="G28" s="16" t="s">
        <v>22</v>
      </c>
      <c r="H28" s="16" t="s">
        <v>22</v>
      </c>
      <c r="I28" s="16">
        <v>375</v>
      </c>
      <c r="J28" s="16">
        <v>3500</v>
      </c>
      <c r="K28" s="16">
        <v>3500</v>
      </c>
      <c r="L28" s="16">
        <v>250</v>
      </c>
      <c r="M28" s="16" t="s">
        <v>22</v>
      </c>
      <c r="N28" s="16" t="s">
        <v>22</v>
      </c>
      <c r="O28" s="9">
        <f t="shared" si="1"/>
        <v>14384</v>
      </c>
      <c r="P28" s="16">
        <v>4910.3100000000004</v>
      </c>
      <c r="Q28" s="10">
        <f t="shared" si="0"/>
        <v>9473.6899999999987</v>
      </c>
      <c r="R28" s="16" t="s">
        <v>22</v>
      </c>
    </row>
    <row r="29" spans="1:18" ht="36.75" customHeight="1" x14ac:dyDescent="0.3">
      <c r="A29" s="5">
        <v>27</v>
      </c>
      <c r="B29" s="13" t="s">
        <v>18</v>
      </c>
      <c r="C29" s="14" t="s">
        <v>60</v>
      </c>
      <c r="D29" s="14" t="s">
        <v>61</v>
      </c>
      <c r="E29" s="15" t="s">
        <v>21</v>
      </c>
      <c r="F29" s="16">
        <v>1831</v>
      </c>
      <c r="G29" s="16" t="s">
        <v>22</v>
      </c>
      <c r="H29" s="16">
        <v>50</v>
      </c>
      <c r="I29" s="16" t="s">
        <v>22</v>
      </c>
      <c r="J29" s="16">
        <v>1750</v>
      </c>
      <c r="K29" s="16">
        <v>1750</v>
      </c>
      <c r="L29" s="16">
        <v>250</v>
      </c>
      <c r="M29" s="16" t="s">
        <v>22</v>
      </c>
      <c r="N29" s="16" t="s">
        <v>22</v>
      </c>
      <c r="O29" s="9">
        <f t="shared" si="1"/>
        <v>5631</v>
      </c>
      <c r="P29" s="16">
        <v>3656.39</v>
      </c>
      <c r="Q29" s="10">
        <f t="shared" si="0"/>
        <v>1974.6100000000001</v>
      </c>
      <c r="R29" s="16" t="s">
        <v>22</v>
      </c>
    </row>
    <row r="30" spans="1:18" ht="36.75" customHeight="1" x14ac:dyDescent="0.3">
      <c r="A30" s="12">
        <v>28</v>
      </c>
      <c r="B30" s="13" t="s">
        <v>18</v>
      </c>
      <c r="C30" s="14" t="s">
        <v>62</v>
      </c>
      <c r="D30" s="14" t="s">
        <v>29</v>
      </c>
      <c r="E30" s="15" t="s">
        <v>21</v>
      </c>
      <c r="F30" s="16">
        <v>6759</v>
      </c>
      <c r="G30" s="16" t="s">
        <v>22</v>
      </c>
      <c r="H30" s="16" t="s">
        <v>22</v>
      </c>
      <c r="I30" s="16">
        <v>375</v>
      </c>
      <c r="J30" s="16">
        <v>3500</v>
      </c>
      <c r="K30" s="16">
        <v>3500</v>
      </c>
      <c r="L30" s="16">
        <v>250</v>
      </c>
      <c r="M30" s="16" t="s">
        <v>22</v>
      </c>
      <c r="N30" s="16" t="s">
        <v>22</v>
      </c>
      <c r="O30" s="9">
        <f t="shared" si="1"/>
        <v>14384</v>
      </c>
      <c r="P30" s="16">
        <v>2835.42</v>
      </c>
      <c r="Q30" s="10">
        <f>O30-P30</f>
        <v>11548.58</v>
      </c>
      <c r="R30" s="16" t="s">
        <v>22</v>
      </c>
    </row>
    <row r="31" spans="1:18" ht="36.75" customHeight="1" x14ac:dyDescent="0.3">
      <c r="A31" s="5">
        <v>29</v>
      </c>
      <c r="B31" s="13" t="s">
        <v>18</v>
      </c>
      <c r="C31" s="14" t="s">
        <v>63</v>
      </c>
      <c r="D31" s="14" t="s">
        <v>48</v>
      </c>
      <c r="E31" s="15" t="s">
        <v>21</v>
      </c>
      <c r="F31" s="16">
        <f>1460</f>
        <v>1460</v>
      </c>
      <c r="G31" s="16" t="s">
        <v>22</v>
      </c>
      <c r="H31" s="16">
        <v>50</v>
      </c>
      <c r="I31" s="16" t="s">
        <v>22</v>
      </c>
      <c r="J31" s="16">
        <v>1750</v>
      </c>
      <c r="K31" s="16">
        <v>1750</v>
      </c>
      <c r="L31" s="16">
        <v>250</v>
      </c>
      <c r="M31" s="16" t="s">
        <v>22</v>
      </c>
      <c r="N31" s="16" t="s">
        <v>22</v>
      </c>
      <c r="O31" s="9">
        <f t="shared" si="1"/>
        <v>5260</v>
      </c>
      <c r="P31" s="16">
        <v>2106.36</v>
      </c>
      <c r="Q31" s="10">
        <f t="shared" si="0"/>
        <v>3153.64</v>
      </c>
      <c r="R31" s="16" t="s">
        <v>22</v>
      </c>
    </row>
    <row r="32" spans="1:18" ht="36.75" customHeight="1" x14ac:dyDescent="0.3">
      <c r="A32" s="12">
        <v>30</v>
      </c>
      <c r="B32" s="13" t="s">
        <v>18</v>
      </c>
      <c r="C32" s="14" t="s">
        <v>64</v>
      </c>
      <c r="D32" s="14" t="s">
        <v>65</v>
      </c>
      <c r="E32" s="15" t="s">
        <v>21</v>
      </c>
      <c r="F32" s="16">
        <f>5373</f>
        <v>5373</v>
      </c>
      <c r="G32" s="16" t="s">
        <v>22</v>
      </c>
      <c r="H32" s="16" t="s">
        <v>22</v>
      </c>
      <c r="I32" s="16">
        <v>375</v>
      </c>
      <c r="J32" s="16">
        <v>3000</v>
      </c>
      <c r="K32" s="16">
        <v>3000</v>
      </c>
      <c r="L32" s="16">
        <v>250</v>
      </c>
      <c r="M32" s="16" t="s">
        <v>22</v>
      </c>
      <c r="N32" s="16" t="s">
        <v>22</v>
      </c>
      <c r="O32" s="9">
        <f t="shared" si="1"/>
        <v>11998</v>
      </c>
      <c r="P32" s="16">
        <v>2786.53</v>
      </c>
      <c r="Q32" s="10">
        <f>O32-P32</f>
        <v>9211.4699999999993</v>
      </c>
      <c r="R32" s="16" t="s">
        <v>22</v>
      </c>
    </row>
    <row r="33" spans="1:18" ht="36.75" customHeight="1" x14ac:dyDescent="0.3">
      <c r="A33" s="5">
        <v>31</v>
      </c>
      <c r="B33" s="13" t="s">
        <v>18</v>
      </c>
      <c r="C33" s="14" t="s">
        <v>66</v>
      </c>
      <c r="D33" s="14" t="s">
        <v>33</v>
      </c>
      <c r="E33" s="15" t="s">
        <v>21</v>
      </c>
      <c r="F33" s="16">
        <v>10261</v>
      </c>
      <c r="G33" s="16" t="s">
        <v>22</v>
      </c>
      <c r="H33" s="16" t="s">
        <v>22</v>
      </c>
      <c r="I33" s="16">
        <v>375</v>
      </c>
      <c r="J33" s="16">
        <v>5000</v>
      </c>
      <c r="K33" s="16">
        <v>5000</v>
      </c>
      <c r="L33" s="16">
        <v>250</v>
      </c>
      <c r="M33" s="16" t="s">
        <v>22</v>
      </c>
      <c r="N33" s="16" t="s">
        <v>22</v>
      </c>
      <c r="O33" s="9">
        <f t="shared" si="1"/>
        <v>20886</v>
      </c>
      <c r="P33" s="16">
        <v>3633.22</v>
      </c>
      <c r="Q33" s="10">
        <f>O33-P33</f>
        <v>17252.78</v>
      </c>
      <c r="R33" s="16" t="s">
        <v>22</v>
      </c>
    </row>
    <row r="34" spans="1:18" ht="36.75" customHeight="1" x14ac:dyDescent="0.3">
      <c r="A34" s="12">
        <v>32</v>
      </c>
      <c r="B34" s="13" t="s">
        <v>18</v>
      </c>
      <c r="C34" s="14" t="s">
        <v>67</v>
      </c>
      <c r="D34" s="14" t="s">
        <v>29</v>
      </c>
      <c r="E34" s="15" t="s">
        <v>21</v>
      </c>
      <c r="F34" s="16">
        <v>6759</v>
      </c>
      <c r="G34" s="16" t="s">
        <v>22</v>
      </c>
      <c r="H34" s="16" t="s">
        <v>22</v>
      </c>
      <c r="I34" s="16">
        <v>375</v>
      </c>
      <c r="J34" s="16">
        <v>3500</v>
      </c>
      <c r="K34" s="16">
        <v>3500</v>
      </c>
      <c r="L34" s="16">
        <v>250</v>
      </c>
      <c r="M34" s="16" t="s">
        <v>22</v>
      </c>
      <c r="N34" s="16" t="s">
        <v>22</v>
      </c>
      <c r="O34" s="9">
        <f t="shared" si="1"/>
        <v>14384</v>
      </c>
      <c r="P34" s="16">
        <v>1134.56</v>
      </c>
      <c r="Q34" s="10">
        <f t="shared" si="0"/>
        <v>13249.44</v>
      </c>
      <c r="R34" s="16" t="s">
        <v>22</v>
      </c>
    </row>
    <row r="35" spans="1:18" ht="36.75" customHeight="1" x14ac:dyDescent="0.3">
      <c r="A35" s="5">
        <v>33</v>
      </c>
      <c r="B35" s="13" t="s">
        <v>18</v>
      </c>
      <c r="C35" s="14" t="s">
        <v>68</v>
      </c>
      <c r="D35" s="14" t="s">
        <v>29</v>
      </c>
      <c r="E35" s="15" t="s">
        <v>21</v>
      </c>
      <c r="F35" s="16">
        <v>6759</v>
      </c>
      <c r="G35" s="16" t="s">
        <v>22</v>
      </c>
      <c r="H35" s="16" t="s">
        <v>22</v>
      </c>
      <c r="I35" s="16">
        <v>375</v>
      </c>
      <c r="J35" s="16">
        <v>3500</v>
      </c>
      <c r="K35" s="16">
        <v>3500</v>
      </c>
      <c r="L35" s="16">
        <v>250</v>
      </c>
      <c r="M35" s="16" t="s">
        <v>22</v>
      </c>
      <c r="N35" s="16" t="s">
        <v>22</v>
      </c>
      <c r="O35" s="9">
        <f t="shared" si="1"/>
        <v>14384</v>
      </c>
      <c r="P35" s="16">
        <v>1134.56</v>
      </c>
      <c r="Q35" s="10">
        <f t="shared" si="0"/>
        <v>13249.44</v>
      </c>
      <c r="R35" s="16" t="s">
        <v>22</v>
      </c>
    </row>
    <row r="36" spans="1:18" ht="36.75" customHeight="1" x14ac:dyDescent="0.3">
      <c r="A36" s="12">
        <v>34</v>
      </c>
      <c r="B36" s="13" t="s">
        <v>18</v>
      </c>
      <c r="C36" s="14" t="s">
        <v>69</v>
      </c>
      <c r="D36" s="14" t="s">
        <v>29</v>
      </c>
      <c r="E36" s="15" t="s">
        <v>21</v>
      </c>
      <c r="F36" s="16">
        <v>6759</v>
      </c>
      <c r="G36" s="16" t="s">
        <v>22</v>
      </c>
      <c r="H36" s="16" t="s">
        <v>22</v>
      </c>
      <c r="I36" s="16" t="s">
        <v>22</v>
      </c>
      <c r="J36" s="16">
        <v>3500</v>
      </c>
      <c r="K36" s="16">
        <v>3500</v>
      </c>
      <c r="L36" s="16">
        <v>250</v>
      </c>
      <c r="M36" s="16" t="s">
        <v>22</v>
      </c>
      <c r="N36" s="16" t="s">
        <v>22</v>
      </c>
      <c r="O36" s="9">
        <f>SUM(F36:M36)</f>
        <v>14009</v>
      </c>
      <c r="P36" s="16">
        <v>6339.53</v>
      </c>
      <c r="Q36" s="10">
        <f t="shared" si="0"/>
        <v>7669.47</v>
      </c>
      <c r="R36" s="16" t="s">
        <v>22</v>
      </c>
    </row>
    <row r="37" spans="1:18" ht="36.75" customHeight="1" x14ac:dyDescent="0.3">
      <c r="A37" s="5">
        <v>35</v>
      </c>
      <c r="B37" s="13" t="s">
        <v>18</v>
      </c>
      <c r="C37" s="14" t="s">
        <v>70</v>
      </c>
      <c r="D37" s="14" t="s">
        <v>29</v>
      </c>
      <c r="E37" s="15" t="s">
        <v>21</v>
      </c>
      <c r="F37" s="16">
        <v>6759</v>
      </c>
      <c r="G37" s="16" t="s">
        <v>22</v>
      </c>
      <c r="H37" s="16" t="s">
        <v>22</v>
      </c>
      <c r="I37" s="16" t="s">
        <v>22</v>
      </c>
      <c r="J37" s="16">
        <v>3500</v>
      </c>
      <c r="K37" s="16">
        <v>3500</v>
      </c>
      <c r="L37" s="16">
        <v>250</v>
      </c>
      <c r="M37" s="16" t="s">
        <v>22</v>
      </c>
      <c r="N37" s="16" t="s">
        <v>22</v>
      </c>
      <c r="O37" s="9">
        <f t="shared" si="1"/>
        <v>14009</v>
      </c>
      <c r="P37" s="16">
        <v>6028.03</v>
      </c>
      <c r="Q37" s="10">
        <f>O37-P37</f>
        <v>7980.97</v>
      </c>
      <c r="R37" s="16" t="s">
        <v>22</v>
      </c>
    </row>
    <row r="38" spans="1:18" ht="36.75" customHeight="1" x14ac:dyDescent="0.3">
      <c r="A38" s="12">
        <v>36</v>
      </c>
      <c r="B38" s="13" t="s">
        <v>18</v>
      </c>
      <c r="C38" s="14" t="s">
        <v>71</v>
      </c>
      <c r="D38" s="14" t="s">
        <v>29</v>
      </c>
      <c r="E38" s="15" t="s">
        <v>21</v>
      </c>
      <c r="F38" s="16">
        <f>6759</f>
        <v>6759</v>
      </c>
      <c r="G38" s="16" t="s">
        <v>22</v>
      </c>
      <c r="H38" s="16" t="s">
        <v>22</v>
      </c>
      <c r="I38" s="16">
        <v>375</v>
      </c>
      <c r="J38" s="16">
        <v>3500</v>
      </c>
      <c r="K38" s="16">
        <v>3500</v>
      </c>
      <c r="L38" s="16">
        <v>250</v>
      </c>
      <c r="M38" s="16" t="s">
        <v>22</v>
      </c>
      <c r="N38" s="16" t="s">
        <v>22</v>
      </c>
      <c r="O38" s="9">
        <f t="shared" si="1"/>
        <v>14384</v>
      </c>
      <c r="P38" s="16">
        <v>3099.57</v>
      </c>
      <c r="Q38" s="10">
        <f t="shared" si="0"/>
        <v>11284.43</v>
      </c>
      <c r="R38" s="16"/>
    </row>
    <row r="39" spans="1:18" ht="36.75" customHeight="1" x14ac:dyDescent="0.3">
      <c r="A39" s="5">
        <v>37</v>
      </c>
      <c r="B39" s="13" t="s">
        <v>18</v>
      </c>
      <c r="C39" s="14" t="s">
        <v>72</v>
      </c>
      <c r="D39" s="14" t="s">
        <v>73</v>
      </c>
      <c r="E39" s="15" t="s">
        <v>21</v>
      </c>
      <c r="F39" s="16">
        <f>1701</f>
        <v>1701</v>
      </c>
      <c r="G39" s="16" t="s">
        <v>22</v>
      </c>
      <c r="H39" s="16">
        <v>75</v>
      </c>
      <c r="I39" s="16" t="s">
        <v>22</v>
      </c>
      <c r="J39" s="16">
        <v>1750</v>
      </c>
      <c r="K39" s="16">
        <v>1750</v>
      </c>
      <c r="L39" s="16">
        <v>250</v>
      </c>
      <c r="M39" s="16" t="s">
        <v>22</v>
      </c>
      <c r="N39" s="16" t="s">
        <v>22</v>
      </c>
      <c r="O39" s="9">
        <v>5526</v>
      </c>
      <c r="P39" s="16">
        <v>1632.73</v>
      </c>
      <c r="Q39" s="10">
        <f t="shared" si="0"/>
        <v>3893.27</v>
      </c>
      <c r="R39" s="16" t="s">
        <v>22</v>
      </c>
    </row>
    <row r="40" spans="1:18" ht="36.75" customHeight="1" x14ac:dyDescent="0.3">
      <c r="A40" s="12">
        <v>38</v>
      </c>
      <c r="B40" s="13" t="s">
        <v>18</v>
      </c>
      <c r="C40" s="14" t="s">
        <v>74</v>
      </c>
      <c r="D40" s="14" t="s">
        <v>48</v>
      </c>
      <c r="E40" s="15" t="s">
        <v>21</v>
      </c>
      <c r="F40" s="16">
        <f>1460</f>
        <v>1460</v>
      </c>
      <c r="G40" s="16" t="s">
        <v>22</v>
      </c>
      <c r="H40" s="16">
        <v>75</v>
      </c>
      <c r="I40" s="16" t="s">
        <v>22</v>
      </c>
      <c r="J40" s="16">
        <v>1750</v>
      </c>
      <c r="K40" s="16">
        <v>1750</v>
      </c>
      <c r="L40" s="16">
        <v>250</v>
      </c>
      <c r="M40" s="16" t="s">
        <v>22</v>
      </c>
      <c r="N40" s="16" t="s">
        <v>22</v>
      </c>
      <c r="O40" s="9">
        <f t="shared" si="1"/>
        <v>5285</v>
      </c>
      <c r="P40" s="16">
        <v>2339.86</v>
      </c>
      <c r="Q40" s="10">
        <f>O40-P40</f>
        <v>2945.14</v>
      </c>
      <c r="R40" s="16" t="s">
        <v>22</v>
      </c>
    </row>
    <row r="41" spans="1:18" ht="36.75" customHeight="1" x14ac:dyDescent="0.3">
      <c r="A41" s="5">
        <v>39</v>
      </c>
      <c r="B41" s="13" t="s">
        <v>18</v>
      </c>
      <c r="C41" s="14" t="s">
        <v>75</v>
      </c>
      <c r="D41" s="14" t="s">
        <v>76</v>
      </c>
      <c r="E41" s="15" t="s">
        <v>21</v>
      </c>
      <c r="F41" s="16">
        <f>1105</f>
        <v>1105</v>
      </c>
      <c r="G41" s="16" t="s">
        <v>22</v>
      </c>
      <c r="H41" s="16" t="s">
        <v>22</v>
      </c>
      <c r="I41" s="16" t="s">
        <v>22</v>
      </c>
      <c r="J41" s="16">
        <v>1700</v>
      </c>
      <c r="K41" s="16">
        <v>1700</v>
      </c>
      <c r="L41" s="16">
        <v>250</v>
      </c>
      <c r="M41" s="16" t="s">
        <v>22</v>
      </c>
      <c r="N41" s="16" t="s">
        <v>22</v>
      </c>
      <c r="O41" s="9">
        <f t="shared" si="1"/>
        <v>4755</v>
      </c>
      <c r="P41" s="16">
        <v>241.42</v>
      </c>
      <c r="Q41" s="10">
        <f t="shared" si="0"/>
        <v>4513.58</v>
      </c>
      <c r="R41" s="16" t="s">
        <v>22</v>
      </c>
    </row>
    <row r="42" spans="1:18" ht="36.75" customHeight="1" x14ac:dyDescent="0.3">
      <c r="A42" s="12">
        <v>40</v>
      </c>
      <c r="B42" s="13" t="s">
        <v>18</v>
      </c>
      <c r="C42" s="14" t="s">
        <v>77</v>
      </c>
      <c r="D42" s="14" t="s">
        <v>76</v>
      </c>
      <c r="E42" s="15" t="s">
        <v>21</v>
      </c>
      <c r="F42" s="16">
        <f>1105</f>
        <v>1105</v>
      </c>
      <c r="G42" s="16" t="s">
        <v>22</v>
      </c>
      <c r="H42" s="16">
        <v>50</v>
      </c>
      <c r="I42" s="16" t="s">
        <v>22</v>
      </c>
      <c r="J42" s="16">
        <v>1700</v>
      </c>
      <c r="K42" s="16">
        <v>1700</v>
      </c>
      <c r="L42" s="16">
        <v>250</v>
      </c>
      <c r="M42" s="16" t="s">
        <v>22</v>
      </c>
      <c r="N42" s="16" t="s">
        <v>22</v>
      </c>
      <c r="O42" s="9">
        <f t="shared" si="1"/>
        <v>4805</v>
      </c>
      <c r="P42" s="16">
        <v>2245.23</v>
      </c>
      <c r="Q42" s="10">
        <f>O42-P42</f>
        <v>2559.77</v>
      </c>
      <c r="R42" s="16" t="s">
        <v>22</v>
      </c>
    </row>
    <row r="43" spans="1:18" ht="36.75" customHeight="1" x14ac:dyDescent="0.3">
      <c r="A43" s="5">
        <v>41</v>
      </c>
      <c r="B43" s="13" t="s">
        <v>18</v>
      </c>
      <c r="C43" s="14" t="s">
        <v>78</v>
      </c>
      <c r="D43" s="14" t="s">
        <v>76</v>
      </c>
      <c r="E43" s="15" t="s">
        <v>21</v>
      </c>
      <c r="F43" s="16">
        <f>1105</f>
        <v>1105</v>
      </c>
      <c r="G43" s="16" t="s">
        <v>22</v>
      </c>
      <c r="H43" s="16">
        <v>50</v>
      </c>
      <c r="I43" s="16" t="s">
        <v>22</v>
      </c>
      <c r="J43" s="16">
        <v>1700</v>
      </c>
      <c r="K43" s="16">
        <v>1700</v>
      </c>
      <c r="L43" s="16">
        <v>250</v>
      </c>
      <c r="M43" s="16" t="s">
        <v>22</v>
      </c>
      <c r="N43" s="16" t="s">
        <v>22</v>
      </c>
      <c r="O43" s="9">
        <f t="shared" si="1"/>
        <v>4805</v>
      </c>
      <c r="P43" s="16">
        <v>246.22</v>
      </c>
      <c r="Q43" s="10">
        <f t="shared" si="0"/>
        <v>4558.78</v>
      </c>
      <c r="R43" s="16" t="s">
        <v>22</v>
      </c>
    </row>
    <row r="44" spans="1:18" ht="36.75" customHeight="1" x14ac:dyDescent="0.3">
      <c r="A44" s="12">
        <v>42</v>
      </c>
      <c r="B44" s="13" t="s">
        <v>18</v>
      </c>
      <c r="C44" s="14" t="s">
        <v>79</v>
      </c>
      <c r="D44" s="14" t="s">
        <v>76</v>
      </c>
      <c r="E44" s="15" t="s">
        <v>21</v>
      </c>
      <c r="F44" s="16">
        <v>1105</v>
      </c>
      <c r="G44" s="16" t="s">
        <v>22</v>
      </c>
      <c r="H44" s="16">
        <v>50</v>
      </c>
      <c r="I44" s="16" t="s">
        <v>22</v>
      </c>
      <c r="J44" s="16">
        <v>1700</v>
      </c>
      <c r="K44" s="16">
        <v>1700</v>
      </c>
      <c r="L44" s="16">
        <v>250</v>
      </c>
      <c r="M44" s="16" t="s">
        <v>22</v>
      </c>
      <c r="N44" s="16" t="s">
        <v>22</v>
      </c>
      <c r="O44" s="9">
        <f t="shared" si="1"/>
        <v>4805</v>
      </c>
      <c r="P44" s="16">
        <v>792.82</v>
      </c>
      <c r="Q44" s="10">
        <f t="shared" si="0"/>
        <v>4012.18</v>
      </c>
      <c r="R44" s="16" t="s">
        <v>22</v>
      </c>
    </row>
    <row r="45" spans="1:18" ht="36.75" customHeight="1" x14ac:dyDescent="0.3">
      <c r="A45" s="5">
        <v>43</v>
      </c>
      <c r="B45" s="13" t="s">
        <v>18</v>
      </c>
      <c r="C45" s="14" t="s">
        <v>80</v>
      </c>
      <c r="D45" s="14" t="s">
        <v>76</v>
      </c>
      <c r="E45" s="15" t="s">
        <v>21</v>
      </c>
      <c r="F45" s="16">
        <v>1105</v>
      </c>
      <c r="G45" s="16" t="s">
        <v>22</v>
      </c>
      <c r="H45" s="16">
        <v>75</v>
      </c>
      <c r="I45" s="16" t="s">
        <v>22</v>
      </c>
      <c r="J45" s="16">
        <v>1700</v>
      </c>
      <c r="K45" s="16">
        <v>1700</v>
      </c>
      <c r="L45" s="16">
        <v>250</v>
      </c>
      <c r="M45" s="16" t="s">
        <v>22</v>
      </c>
      <c r="N45" s="16" t="s">
        <v>22</v>
      </c>
      <c r="O45" s="9">
        <f t="shared" si="1"/>
        <v>4830</v>
      </c>
      <c r="P45" s="16">
        <v>1904.53</v>
      </c>
      <c r="Q45" s="10">
        <f t="shared" si="0"/>
        <v>2925.4700000000003</v>
      </c>
      <c r="R45" s="16" t="s">
        <v>22</v>
      </c>
    </row>
    <row r="46" spans="1:18" ht="36.75" customHeight="1" x14ac:dyDescent="0.3">
      <c r="A46" s="12">
        <v>44</v>
      </c>
      <c r="B46" s="13" t="s">
        <v>18</v>
      </c>
      <c r="C46" s="14" t="s">
        <v>81</v>
      </c>
      <c r="D46" s="14" t="s">
        <v>31</v>
      </c>
      <c r="E46" s="15" t="s">
        <v>21</v>
      </c>
      <c r="F46" s="16">
        <v>2281</v>
      </c>
      <c r="G46" s="16" t="s">
        <v>22</v>
      </c>
      <c r="H46" s="16">
        <v>75</v>
      </c>
      <c r="I46" s="16" t="s">
        <v>22</v>
      </c>
      <c r="J46" s="16">
        <v>2000</v>
      </c>
      <c r="K46" s="16">
        <v>2000</v>
      </c>
      <c r="L46" s="16">
        <v>250</v>
      </c>
      <c r="M46" s="16" t="s">
        <v>22</v>
      </c>
      <c r="N46" s="16" t="s">
        <v>22</v>
      </c>
      <c r="O46" s="9">
        <v>6606</v>
      </c>
      <c r="P46" s="16">
        <v>1191.22</v>
      </c>
      <c r="Q46" s="10">
        <f>O46-P46</f>
        <v>5414.78</v>
      </c>
      <c r="R46" s="16" t="s">
        <v>22</v>
      </c>
    </row>
    <row r="47" spans="1:18" s="25" customFormat="1" ht="36.75" customHeight="1" x14ac:dyDescent="0.3">
      <c r="A47" s="5">
        <v>45</v>
      </c>
      <c r="B47" s="20" t="s">
        <v>18</v>
      </c>
      <c r="C47" s="21" t="s">
        <v>82</v>
      </c>
      <c r="D47" s="21" t="s">
        <v>83</v>
      </c>
      <c r="E47" s="22" t="s">
        <v>21</v>
      </c>
      <c r="F47" s="24">
        <v>1460</v>
      </c>
      <c r="G47" s="24" t="s">
        <v>22</v>
      </c>
      <c r="H47" s="24" t="s">
        <v>22</v>
      </c>
      <c r="I47" s="24" t="s">
        <v>22</v>
      </c>
      <c r="J47" s="24">
        <v>1750</v>
      </c>
      <c r="K47" s="24">
        <v>1750</v>
      </c>
      <c r="L47" s="24">
        <v>250</v>
      </c>
      <c r="M47" s="24" t="s">
        <v>22</v>
      </c>
      <c r="N47" s="24" t="s">
        <v>22</v>
      </c>
      <c r="O47" s="23">
        <f t="shared" ref="O47" si="3">SUM(F47:M47)</f>
        <v>5210</v>
      </c>
      <c r="P47" s="24">
        <v>4430.38</v>
      </c>
      <c r="Q47" s="10">
        <f t="shared" ref="Q47" si="4">O47-P47</f>
        <v>779.61999999999989</v>
      </c>
      <c r="R47" s="24" t="s">
        <v>22</v>
      </c>
    </row>
    <row r="48" spans="1:18" ht="36.75" customHeight="1" x14ac:dyDescent="0.3">
      <c r="A48" s="12">
        <v>46</v>
      </c>
      <c r="B48" s="13" t="s">
        <v>18</v>
      </c>
      <c r="C48" s="14" t="s">
        <v>84</v>
      </c>
      <c r="D48" s="14" t="s">
        <v>48</v>
      </c>
      <c r="E48" s="15" t="s">
        <v>21</v>
      </c>
      <c r="F48" s="16">
        <v>1460</v>
      </c>
      <c r="G48" s="16" t="s">
        <v>22</v>
      </c>
      <c r="H48" s="16">
        <v>75</v>
      </c>
      <c r="I48" s="16" t="s">
        <v>22</v>
      </c>
      <c r="J48" s="16">
        <v>1750</v>
      </c>
      <c r="K48" s="16">
        <v>3115</v>
      </c>
      <c r="L48" s="16">
        <v>250</v>
      </c>
      <c r="M48" s="16" t="s">
        <v>22</v>
      </c>
      <c r="N48" s="16" t="s">
        <v>22</v>
      </c>
      <c r="O48" s="9">
        <f t="shared" si="1"/>
        <v>6650</v>
      </c>
      <c r="P48" s="16">
        <v>5310.49</v>
      </c>
      <c r="Q48" s="10">
        <f>O48-P48</f>
        <v>1339.5100000000002</v>
      </c>
      <c r="R48" s="16" t="s">
        <v>22</v>
      </c>
    </row>
    <row r="49" spans="1:18" ht="36.75" customHeight="1" x14ac:dyDescent="0.3">
      <c r="A49" s="5">
        <v>47</v>
      </c>
      <c r="B49" s="13" t="s">
        <v>18</v>
      </c>
      <c r="C49" s="14" t="s">
        <v>85</v>
      </c>
      <c r="D49" s="14" t="s">
        <v>29</v>
      </c>
      <c r="E49" s="15" t="s">
        <v>21</v>
      </c>
      <c r="F49" s="16">
        <v>6759</v>
      </c>
      <c r="G49" s="16" t="s">
        <v>22</v>
      </c>
      <c r="H49" s="16" t="s">
        <v>22</v>
      </c>
      <c r="I49" s="16">
        <v>375</v>
      </c>
      <c r="J49" s="16">
        <v>3500</v>
      </c>
      <c r="K49" s="16">
        <v>3500</v>
      </c>
      <c r="L49" s="16">
        <v>250</v>
      </c>
      <c r="M49" s="16" t="s">
        <v>22</v>
      </c>
      <c r="N49" s="16" t="s">
        <v>22</v>
      </c>
      <c r="O49" s="9">
        <f t="shared" si="1"/>
        <v>14384</v>
      </c>
      <c r="P49" s="16">
        <v>3564.68</v>
      </c>
      <c r="Q49" s="10">
        <f t="shared" si="0"/>
        <v>10819.32</v>
      </c>
      <c r="R49" s="16" t="s">
        <v>22</v>
      </c>
    </row>
    <row r="50" spans="1:18" ht="36.75" customHeight="1" x14ac:dyDescent="0.3">
      <c r="A50" s="12">
        <v>48</v>
      </c>
      <c r="B50" s="13" t="s">
        <v>18</v>
      </c>
      <c r="C50" s="14" t="s">
        <v>86</v>
      </c>
      <c r="D50" s="14" t="s">
        <v>87</v>
      </c>
      <c r="E50" s="15" t="s">
        <v>21</v>
      </c>
      <c r="F50" s="16">
        <f>1168</f>
        <v>1168</v>
      </c>
      <c r="G50" s="16" t="s">
        <v>22</v>
      </c>
      <c r="H50" s="16">
        <v>50</v>
      </c>
      <c r="I50" s="16" t="s">
        <v>22</v>
      </c>
      <c r="J50" s="16">
        <v>1700</v>
      </c>
      <c r="K50" s="16">
        <v>1700</v>
      </c>
      <c r="L50" s="16">
        <v>250</v>
      </c>
      <c r="M50" s="16" t="s">
        <v>22</v>
      </c>
      <c r="N50" s="16" t="s">
        <v>22</v>
      </c>
      <c r="O50" s="9">
        <f t="shared" si="1"/>
        <v>4868</v>
      </c>
      <c r="P50" s="16">
        <v>249.88</v>
      </c>
      <c r="Q50" s="10">
        <f t="shared" si="0"/>
        <v>4618.12</v>
      </c>
      <c r="R50" s="16" t="s">
        <v>22</v>
      </c>
    </row>
    <row r="51" spans="1:18" ht="36.75" customHeight="1" x14ac:dyDescent="0.3">
      <c r="A51" s="5">
        <v>49</v>
      </c>
      <c r="B51" s="13" t="s">
        <v>18</v>
      </c>
      <c r="C51" s="14" t="s">
        <v>88</v>
      </c>
      <c r="D51" s="14" t="s">
        <v>87</v>
      </c>
      <c r="E51" s="15" t="s">
        <v>21</v>
      </c>
      <c r="F51" s="16">
        <v>1168</v>
      </c>
      <c r="G51" s="16" t="s">
        <v>22</v>
      </c>
      <c r="H51" s="16">
        <v>35</v>
      </c>
      <c r="I51" s="16" t="s">
        <v>22</v>
      </c>
      <c r="J51" s="16">
        <v>1700</v>
      </c>
      <c r="K51" s="16">
        <v>1700</v>
      </c>
      <c r="L51" s="16">
        <v>250</v>
      </c>
      <c r="M51" s="16" t="s">
        <v>22</v>
      </c>
      <c r="N51" s="16" t="s">
        <v>22</v>
      </c>
      <c r="O51" s="9">
        <f t="shared" si="1"/>
        <v>4853</v>
      </c>
      <c r="P51" s="16">
        <v>1347.54</v>
      </c>
      <c r="Q51" s="10">
        <f t="shared" si="0"/>
        <v>3505.46</v>
      </c>
      <c r="R51" s="16" t="s">
        <v>22</v>
      </c>
    </row>
    <row r="52" spans="1:18" ht="36.75" customHeight="1" x14ac:dyDescent="0.3">
      <c r="A52" s="12">
        <v>50</v>
      </c>
      <c r="B52" s="13" t="s">
        <v>18</v>
      </c>
      <c r="C52" s="14" t="s">
        <v>89</v>
      </c>
      <c r="D52" s="14" t="s">
        <v>48</v>
      </c>
      <c r="E52" s="15" t="s">
        <v>21</v>
      </c>
      <c r="F52" s="16">
        <v>1460</v>
      </c>
      <c r="G52" s="16" t="s">
        <v>22</v>
      </c>
      <c r="H52" s="16" t="s">
        <v>22</v>
      </c>
      <c r="I52" s="16" t="s">
        <v>22</v>
      </c>
      <c r="J52" s="16">
        <v>1750</v>
      </c>
      <c r="K52" s="16">
        <v>1700</v>
      </c>
      <c r="L52" s="16">
        <v>250</v>
      </c>
      <c r="M52" s="16" t="s">
        <v>22</v>
      </c>
      <c r="N52" s="16" t="s">
        <v>22</v>
      </c>
      <c r="O52" s="9">
        <f t="shared" si="1"/>
        <v>5160</v>
      </c>
      <c r="P52" s="16">
        <v>258.52999999999997</v>
      </c>
      <c r="Q52" s="10">
        <f t="shared" si="0"/>
        <v>4901.47</v>
      </c>
      <c r="R52" s="16" t="s">
        <v>22</v>
      </c>
    </row>
    <row r="53" spans="1:18" ht="36.75" customHeight="1" x14ac:dyDescent="0.3">
      <c r="A53" s="5">
        <v>51</v>
      </c>
      <c r="B53" s="13" t="s">
        <v>18</v>
      </c>
      <c r="C53" s="14" t="s">
        <v>90</v>
      </c>
      <c r="D53" s="14" t="s">
        <v>91</v>
      </c>
      <c r="E53" s="15" t="s">
        <v>21</v>
      </c>
      <c r="F53" s="16">
        <f>1555</f>
        <v>1555</v>
      </c>
      <c r="G53" s="16" t="s">
        <v>22</v>
      </c>
      <c r="H53" s="16" t="s">
        <v>22</v>
      </c>
      <c r="I53" s="16" t="s">
        <v>22</v>
      </c>
      <c r="J53" s="16">
        <v>1750</v>
      </c>
      <c r="K53" s="16">
        <v>1750</v>
      </c>
      <c r="L53" s="16">
        <v>250</v>
      </c>
      <c r="M53" s="16" t="s">
        <v>22</v>
      </c>
      <c r="N53" s="16" t="s">
        <v>22</v>
      </c>
      <c r="O53" s="9">
        <f t="shared" si="1"/>
        <v>5305</v>
      </c>
      <c r="P53" s="16">
        <v>1228.95</v>
      </c>
      <c r="Q53" s="10">
        <f>O53-P53</f>
        <v>4076.05</v>
      </c>
      <c r="R53" s="16" t="s">
        <v>22</v>
      </c>
    </row>
    <row r="54" spans="1:18" ht="36.75" customHeight="1" x14ac:dyDescent="0.3">
      <c r="A54" s="12">
        <v>52</v>
      </c>
      <c r="B54" s="13" t="s">
        <v>18</v>
      </c>
      <c r="C54" s="14" t="s">
        <v>92</v>
      </c>
      <c r="D54" s="14" t="s">
        <v>87</v>
      </c>
      <c r="E54" s="15" t="s">
        <v>21</v>
      </c>
      <c r="F54" s="16">
        <v>1168</v>
      </c>
      <c r="G54" s="16" t="s">
        <v>22</v>
      </c>
      <c r="H54" s="16" t="s">
        <v>22</v>
      </c>
      <c r="I54" s="16" t="s">
        <v>22</v>
      </c>
      <c r="J54" s="16">
        <v>1700</v>
      </c>
      <c r="K54" s="16">
        <v>1700</v>
      </c>
      <c r="L54" s="16">
        <v>250</v>
      </c>
      <c r="M54" s="16" t="s">
        <v>22</v>
      </c>
      <c r="N54" s="16" t="s">
        <v>22</v>
      </c>
      <c r="O54" s="9">
        <f t="shared" si="1"/>
        <v>4818</v>
      </c>
      <c r="P54" s="16">
        <v>245.08</v>
      </c>
      <c r="Q54" s="10">
        <f>O54-P54</f>
        <v>4572.92</v>
      </c>
      <c r="R54" s="16" t="s">
        <v>22</v>
      </c>
    </row>
    <row r="55" spans="1:18" ht="36.75" customHeight="1" x14ac:dyDescent="0.3">
      <c r="A55" s="5">
        <v>53</v>
      </c>
      <c r="B55" s="13" t="s">
        <v>18</v>
      </c>
      <c r="C55" s="14" t="s">
        <v>93</v>
      </c>
      <c r="D55" s="14" t="s">
        <v>29</v>
      </c>
      <c r="E55" s="15" t="s">
        <v>21</v>
      </c>
      <c r="F55" s="16">
        <v>6759</v>
      </c>
      <c r="G55" s="16" t="s">
        <v>22</v>
      </c>
      <c r="H55" s="16" t="s">
        <v>22</v>
      </c>
      <c r="I55" s="16">
        <v>375</v>
      </c>
      <c r="J55" s="16">
        <v>3500</v>
      </c>
      <c r="K55" s="16">
        <v>3500</v>
      </c>
      <c r="L55" s="16">
        <v>250</v>
      </c>
      <c r="M55" s="16" t="s">
        <v>22</v>
      </c>
      <c r="N55" s="16" t="s">
        <v>22</v>
      </c>
      <c r="O55" s="9">
        <f t="shared" si="1"/>
        <v>14384</v>
      </c>
      <c r="P55" s="16">
        <v>1327.14</v>
      </c>
      <c r="Q55" s="10">
        <f t="shared" ref="Q55:Q119" si="5">O55-P55</f>
        <v>13056.86</v>
      </c>
      <c r="R55" s="16" t="s">
        <v>22</v>
      </c>
    </row>
    <row r="56" spans="1:18" ht="36.75" customHeight="1" x14ac:dyDescent="0.3">
      <c r="A56" s="12">
        <v>54</v>
      </c>
      <c r="B56" s="13" t="s">
        <v>18</v>
      </c>
      <c r="C56" s="14" t="s">
        <v>94</v>
      </c>
      <c r="D56" s="14" t="s">
        <v>87</v>
      </c>
      <c r="E56" s="15" t="s">
        <v>21</v>
      </c>
      <c r="F56" s="16">
        <v>1168</v>
      </c>
      <c r="G56" s="16" t="s">
        <v>22</v>
      </c>
      <c r="H56" s="16">
        <v>50</v>
      </c>
      <c r="I56" s="16" t="s">
        <v>22</v>
      </c>
      <c r="J56" s="16">
        <v>1700</v>
      </c>
      <c r="K56" s="16">
        <v>1700</v>
      </c>
      <c r="L56" s="16">
        <v>250</v>
      </c>
      <c r="M56" s="16" t="s">
        <v>22</v>
      </c>
      <c r="N56" s="16" t="s">
        <v>22</v>
      </c>
      <c r="O56" s="9">
        <f t="shared" si="1"/>
        <v>4868</v>
      </c>
      <c r="P56" s="16">
        <v>1625.85</v>
      </c>
      <c r="Q56" s="10">
        <f t="shared" si="5"/>
        <v>3242.15</v>
      </c>
      <c r="R56" s="16" t="s">
        <v>22</v>
      </c>
    </row>
    <row r="57" spans="1:18" ht="36.75" customHeight="1" x14ac:dyDescent="0.3">
      <c r="A57" s="5">
        <v>55</v>
      </c>
      <c r="B57" s="13" t="s">
        <v>18</v>
      </c>
      <c r="C57" s="14" t="s">
        <v>95</v>
      </c>
      <c r="D57" s="14" t="s">
        <v>48</v>
      </c>
      <c r="E57" s="15" t="s">
        <v>21</v>
      </c>
      <c r="F57" s="16">
        <v>1460</v>
      </c>
      <c r="G57" s="16" t="s">
        <v>22</v>
      </c>
      <c r="H57" s="16">
        <v>50</v>
      </c>
      <c r="I57" s="16" t="s">
        <v>22</v>
      </c>
      <c r="J57" s="16">
        <v>1750</v>
      </c>
      <c r="K57" s="16">
        <v>1750</v>
      </c>
      <c r="L57" s="16">
        <v>250</v>
      </c>
      <c r="M57" s="16" t="s">
        <v>22</v>
      </c>
      <c r="N57" s="16" t="s">
        <v>22</v>
      </c>
      <c r="O57" s="9">
        <f t="shared" si="1"/>
        <v>5260</v>
      </c>
      <c r="P57" s="16">
        <v>3083.14</v>
      </c>
      <c r="Q57" s="10">
        <f t="shared" si="5"/>
        <v>2176.86</v>
      </c>
      <c r="R57" s="16" t="s">
        <v>22</v>
      </c>
    </row>
    <row r="58" spans="1:18" ht="36.75" customHeight="1" x14ac:dyDescent="0.3">
      <c r="A58" s="12">
        <v>56</v>
      </c>
      <c r="B58" s="13" t="s">
        <v>18</v>
      </c>
      <c r="C58" s="14" t="s">
        <v>96</v>
      </c>
      <c r="D58" s="14" t="s">
        <v>48</v>
      </c>
      <c r="E58" s="15" t="s">
        <v>21</v>
      </c>
      <c r="F58" s="16">
        <v>1460</v>
      </c>
      <c r="G58" s="16" t="s">
        <v>22</v>
      </c>
      <c r="H58" s="16">
        <v>75</v>
      </c>
      <c r="I58" s="16" t="s">
        <v>22</v>
      </c>
      <c r="J58" s="16">
        <v>1750</v>
      </c>
      <c r="K58" s="16">
        <v>2665</v>
      </c>
      <c r="L58" s="16">
        <v>250</v>
      </c>
      <c r="M58" s="16" t="s">
        <v>22</v>
      </c>
      <c r="N58" s="16" t="s">
        <v>22</v>
      </c>
      <c r="O58" s="9">
        <f t="shared" si="1"/>
        <v>6200</v>
      </c>
      <c r="P58" s="16">
        <v>2289.83</v>
      </c>
      <c r="Q58" s="10">
        <f t="shared" si="5"/>
        <v>3910.17</v>
      </c>
      <c r="R58" s="16" t="s">
        <v>22</v>
      </c>
    </row>
    <row r="59" spans="1:18" ht="36.75" customHeight="1" x14ac:dyDescent="0.3">
      <c r="A59" s="5">
        <v>57</v>
      </c>
      <c r="B59" s="13" t="s">
        <v>18</v>
      </c>
      <c r="C59" s="14" t="s">
        <v>97</v>
      </c>
      <c r="D59" s="14" t="s">
        <v>37</v>
      </c>
      <c r="E59" s="15" t="s">
        <v>21</v>
      </c>
      <c r="F59" s="16">
        <v>2441</v>
      </c>
      <c r="G59" s="16" t="s">
        <v>22</v>
      </c>
      <c r="H59" s="16">
        <v>75</v>
      </c>
      <c r="I59" s="16" t="s">
        <v>22</v>
      </c>
      <c r="J59" s="16">
        <v>2000</v>
      </c>
      <c r="K59" s="16">
        <v>2000</v>
      </c>
      <c r="L59" s="16">
        <v>250</v>
      </c>
      <c r="M59" s="16" t="s">
        <v>22</v>
      </c>
      <c r="N59" s="16" t="s">
        <v>22</v>
      </c>
      <c r="O59" s="9">
        <f t="shared" si="1"/>
        <v>6766</v>
      </c>
      <c r="P59" s="16">
        <v>3908.41</v>
      </c>
      <c r="Q59" s="10">
        <f t="shared" si="5"/>
        <v>2857.59</v>
      </c>
      <c r="R59" s="16" t="s">
        <v>22</v>
      </c>
    </row>
    <row r="60" spans="1:18" ht="36.75" customHeight="1" x14ac:dyDescent="0.3">
      <c r="A60" s="12">
        <v>58</v>
      </c>
      <c r="B60" s="13" t="s">
        <v>18</v>
      </c>
      <c r="C60" s="14" t="s">
        <v>98</v>
      </c>
      <c r="D60" s="14" t="s">
        <v>29</v>
      </c>
      <c r="E60" s="15" t="s">
        <v>21</v>
      </c>
      <c r="F60" s="16">
        <v>6759</v>
      </c>
      <c r="G60" s="16" t="s">
        <v>22</v>
      </c>
      <c r="H60" s="16" t="s">
        <v>22</v>
      </c>
      <c r="I60" s="16">
        <v>375</v>
      </c>
      <c r="J60" s="16">
        <v>3500</v>
      </c>
      <c r="K60" s="16">
        <v>3500</v>
      </c>
      <c r="L60" s="16">
        <v>250</v>
      </c>
      <c r="M60" s="16" t="s">
        <v>22</v>
      </c>
      <c r="N60" s="16" t="s">
        <v>22</v>
      </c>
      <c r="O60" s="9">
        <f t="shared" si="1"/>
        <v>14384</v>
      </c>
      <c r="P60" s="16">
        <v>2309.56</v>
      </c>
      <c r="Q60" s="10">
        <f t="shared" si="5"/>
        <v>12074.44</v>
      </c>
      <c r="R60" s="16" t="s">
        <v>22</v>
      </c>
    </row>
    <row r="61" spans="1:18" ht="36.75" customHeight="1" x14ac:dyDescent="0.3">
      <c r="A61" s="5">
        <v>59</v>
      </c>
      <c r="B61" s="13" t="s">
        <v>18</v>
      </c>
      <c r="C61" s="14" t="s">
        <v>99</v>
      </c>
      <c r="D61" s="14" t="s">
        <v>33</v>
      </c>
      <c r="E61" s="15" t="s">
        <v>21</v>
      </c>
      <c r="F61" s="16">
        <v>10261</v>
      </c>
      <c r="G61" s="16" t="s">
        <v>22</v>
      </c>
      <c r="H61" s="16" t="s">
        <v>22</v>
      </c>
      <c r="I61" s="16">
        <v>375</v>
      </c>
      <c r="J61" s="16">
        <v>5000</v>
      </c>
      <c r="K61" s="16">
        <v>5000</v>
      </c>
      <c r="L61" s="16">
        <v>250</v>
      </c>
      <c r="M61" s="16" t="s">
        <v>22</v>
      </c>
      <c r="N61" s="16" t="s">
        <v>22</v>
      </c>
      <c r="O61" s="9">
        <f t="shared" si="1"/>
        <v>20886</v>
      </c>
      <c r="P61" s="16">
        <v>2049.25</v>
      </c>
      <c r="Q61" s="10">
        <f t="shared" si="5"/>
        <v>18836.75</v>
      </c>
      <c r="R61" s="16" t="s">
        <v>22</v>
      </c>
    </row>
    <row r="62" spans="1:18" ht="36.75" customHeight="1" x14ac:dyDescent="0.3">
      <c r="A62" s="12">
        <v>60</v>
      </c>
      <c r="B62" s="13" t="s">
        <v>18</v>
      </c>
      <c r="C62" s="14" t="s">
        <v>100</v>
      </c>
      <c r="D62" s="14" t="s">
        <v>48</v>
      </c>
      <c r="E62" s="15" t="s">
        <v>21</v>
      </c>
      <c r="F62" s="16">
        <v>1460</v>
      </c>
      <c r="G62" s="16" t="s">
        <v>22</v>
      </c>
      <c r="H62" s="16" t="s">
        <v>22</v>
      </c>
      <c r="I62" s="16" t="s">
        <v>22</v>
      </c>
      <c r="J62" s="16">
        <v>1750</v>
      </c>
      <c r="K62" s="16">
        <v>1750</v>
      </c>
      <c r="L62" s="16">
        <v>250</v>
      </c>
      <c r="M62" s="16" t="s">
        <v>22</v>
      </c>
      <c r="N62" s="16" t="s">
        <v>22</v>
      </c>
      <c r="O62" s="9">
        <f t="shared" si="1"/>
        <v>5210</v>
      </c>
      <c r="P62" s="16">
        <v>4109.0200000000004</v>
      </c>
      <c r="Q62" s="10">
        <f t="shared" si="5"/>
        <v>1100.9799999999996</v>
      </c>
      <c r="R62" s="16" t="s">
        <v>22</v>
      </c>
    </row>
    <row r="63" spans="1:18" ht="36.75" customHeight="1" x14ac:dyDescent="0.3">
      <c r="A63" s="5">
        <v>61</v>
      </c>
      <c r="B63" s="13" t="s">
        <v>18</v>
      </c>
      <c r="C63" s="14" t="s">
        <v>101</v>
      </c>
      <c r="D63" s="14" t="s">
        <v>48</v>
      </c>
      <c r="E63" s="15" t="s">
        <v>21</v>
      </c>
      <c r="F63" s="16">
        <v>1460</v>
      </c>
      <c r="G63" s="16" t="s">
        <v>22</v>
      </c>
      <c r="H63" s="16">
        <v>35</v>
      </c>
      <c r="I63" s="16" t="s">
        <v>22</v>
      </c>
      <c r="J63" s="16">
        <v>1750</v>
      </c>
      <c r="K63" s="16">
        <v>1750</v>
      </c>
      <c r="L63" s="16">
        <v>250</v>
      </c>
      <c r="M63" s="16" t="s">
        <v>22</v>
      </c>
      <c r="N63" s="16" t="s">
        <v>22</v>
      </c>
      <c r="O63" s="9">
        <f t="shared" si="1"/>
        <v>5245</v>
      </c>
      <c r="P63" s="16">
        <v>1287.69</v>
      </c>
      <c r="Q63" s="10">
        <f t="shared" si="5"/>
        <v>3957.31</v>
      </c>
      <c r="R63" s="16" t="s">
        <v>22</v>
      </c>
    </row>
    <row r="64" spans="1:18" ht="36.75" customHeight="1" x14ac:dyDescent="0.3">
      <c r="A64" s="12">
        <v>62</v>
      </c>
      <c r="B64" s="13" t="s">
        <v>18</v>
      </c>
      <c r="C64" s="14" t="s">
        <v>102</v>
      </c>
      <c r="D64" s="14" t="s">
        <v>87</v>
      </c>
      <c r="E64" s="15" t="s">
        <v>21</v>
      </c>
      <c r="F64" s="16">
        <v>1168</v>
      </c>
      <c r="G64" s="16" t="s">
        <v>22</v>
      </c>
      <c r="H64" s="16">
        <v>50</v>
      </c>
      <c r="I64" s="16" t="s">
        <v>22</v>
      </c>
      <c r="J64" s="16">
        <v>1700</v>
      </c>
      <c r="K64" s="16">
        <v>1700</v>
      </c>
      <c r="L64" s="16">
        <v>250</v>
      </c>
      <c r="M64" s="16" t="s">
        <v>22</v>
      </c>
      <c r="N64" s="16" t="s">
        <v>22</v>
      </c>
      <c r="O64" s="9">
        <f t="shared" ref="O64" si="6">SUM(F64:M64)</f>
        <v>4868</v>
      </c>
      <c r="P64" s="16">
        <v>241.16</v>
      </c>
      <c r="Q64" s="10">
        <f t="shared" si="5"/>
        <v>4626.84</v>
      </c>
      <c r="R64" s="16" t="s">
        <v>22</v>
      </c>
    </row>
    <row r="65" spans="1:18" ht="36.75" customHeight="1" x14ac:dyDescent="0.3">
      <c r="A65" s="5">
        <v>63</v>
      </c>
      <c r="B65" s="13" t="s">
        <v>18</v>
      </c>
      <c r="C65" s="14" t="s">
        <v>103</v>
      </c>
      <c r="D65" s="14" t="s">
        <v>52</v>
      </c>
      <c r="E65" s="15" t="s">
        <v>21</v>
      </c>
      <c r="F65" s="16">
        <v>3295</v>
      </c>
      <c r="G65" s="16" t="s">
        <v>22</v>
      </c>
      <c r="H65" s="16">
        <v>75.81</v>
      </c>
      <c r="I65" s="16">
        <v>375</v>
      </c>
      <c r="J65" s="16">
        <v>2500</v>
      </c>
      <c r="K65" s="16">
        <v>2500</v>
      </c>
      <c r="L65" s="16">
        <v>250</v>
      </c>
      <c r="M65" s="16" t="s">
        <v>22</v>
      </c>
      <c r="N65" s="16" t="s">
        <v>22</v>
      </c>
      <c r="O65" s="9">
        <v>8920</v>
      </c>
      <c r="P65" s="16">
        <v>2267.7199999999998</v>
      </c>
      <c r="Q65" s="10">
        <f t="shared" si="5"/>
        <v>6652.2800000000007</v>
      </c>
      <c r="R65" s="16" t="s">
        <v>22</v>
      </c>
    </row>
    <row r="66" spans="1:18" ht="36.75" customHeight="1" x14ac:dyDescent="0.3">
      <c r="A66" s="12">
        <v>64</v>
      </c>
      <c r="B66" s="13" t="s">
        <v>18</v>
      </c>
      <c r="C66" s="14" t="s">
        <v>104</v>
      </c>
      <c r="D66" s="14" t="s">
        <v>29</v>
      </c>
      <c r="E66" s="15" t="s">
        <v>21</v>
      </c>
      <c r="F66" s="16">
        <f>6759</f>
        <v>6759</v>
      </c>
      <c r="G66" s="16" t="s">
        <v>22</v>
      </c>
      <c r="H66" s="16" t="s">
        <v>22</v>
      </c>
      <c r="I66" s="16">
        <v>375</v>
      </c>
      <c r="J66" s="16">
        <v>3500</v>
      </c>
      <c r="K66" s="16">
        <v>3500</v>
      </c>
      <c r="L66" s="16">
        <v>250</v>
      </c>
      <c r="M66" s="16" t="s">
        <v>22</v>
      </c>
      <c r="N66" s="16" t="s">
        <v>22</v>
      </c>
      <c r="O66" s="9">
        <f t="shared" si="1"/>
        <v>14384</v>
      </c>
      <c r="P66" s="16">
        <v>4320.4399999999996</v>
      </c>
      <c r="Q66" s="10">
        <f t="shared" si="5"/>
        <v>10063.560000000001</v>
      </c>
      <c r="R66" s="16" t="s">
        <v>22</v>
      </c>
    </row>
    <row r="67" spans="1:18" ht="36.75" customHeight="1" x14ac:dyDescent="0.3">
      <c r="A67" s="5">
        <v>65</v>
      </c>
      <c r="B67" s="13" t="s">
        <v>18</v>
      </c>
      <c r="C67" s="14" t="s">
        <v>105</v>
      </c>
      <c r="D67" s="14" t="s">
        <v>45</v>
      </c>
      <c r="E67" s="15" t="s">
        <v>21</v>
      </c>
      <c r="F67" s="16">
        <v>5835</v>
      </c>
      <c r="G67" s="16" t="s">
        <v>22</v>
      </c>
      <c r="H67" s="16" t="s">
        <v>22</v>
      </c>
      <c r="I67" s="16" t="s">
        <v>22</v>
      </c>
      <c r="J67" s="16">
        <v>3000</v>
      </c>
      <c r="K67" s="16">
        <v>3000</v>
      </c>
      <c r="L67" s="16">
        <v>250</v>
      </c>
      <c r="M67" s="16" t="s">
        <v>22</v>
      </c>
      <c r="N67" s="16" t="s">
        <v>22</v>
      </c>
      <c r="O67" s="9">
        <f t="shared" ref="O67:O80" si="7">SUM(F67:M67)</f>
        <v>12085</v>
      </c>
      <c r="P67" s="16">
        <v>3309.17</v>
      </c>
      <c r="Q67" s="10">
        <f t="shared" si="5"/>
        <v>8775.83</v>
      </c>
      <c r="R67" s="16" t="s">
        <v>22</v>
      </c>
    </row>
    <row r="68" spans="1:18" ht="36.75" customHeight="1" x14ac:dyDescent="0.3">
      <c r="A68" s="12">
        <v>66</v>
      </c>
      <c r="B68" s="13" t="s">
        <v>18</v>
      </c>
      <c r="C68" s="14" t="s">
        <v>106</v>
      </c>
      <c r="D68" s="14" t="s">
        <v>33</v>
      </c>
      <c r="E68" s="15" t="s">
        <v>21</v>
      </c>
      <c r="F68" s="16">
        <v>10261</v>
      </c>
      <c r="G68" s="16" t="s">
        <v>22</v>
      </c>
      <c r="H68" s="16" t="s">
        <v>22</v>
      </c>
      <c r="I68" s="16" t="s">
        <v>22</v>
      </c>
      <c r="J68" s="16">
        <v>5000</v>
      </c>
      <c r="K68" s="16">
        <v>5000</v>
      </c>
      <c r="L68" s="16">
        <v>250</v>
      </c>
      <c r="M68" s="16" t="s">
        <v>22</v>
      </c>
      <c r="N68" s="16" t="s">
        <v>22</v>
      </c>
      <c r="O68" s="9">
        <f t="shared" si="7"/>
        <v>20511</v>
      </c>
      <c r="P68" s="16">
        <v>3319.62</v>
      </c>
      <c r="Q68" s="10">
        <f t="shared" si="5"/>
        <v>17191.38</v>
      </c>
      <c r="R68" s="16" t="s">
        <v>22</v>
      </c>
    </row>
    <row r="69" spans="1:18" ht="36.75" customHeight="1" x14ac:dyDescent="0.3">
      <c r="A69" s="5">
        <v>67</v>
      </c>
      <c r="B69" s="13" t="s">
        <v>18</v>
      </c>
      <c r="C69" s="14" t="s">
        <v>107</v>
      </c>
      <c r="D69" s="14" t="s">
        <v>108</v>
      </c>
      <c r="E69" s="15" t="s">
        <v>21</v>
      </c>
      <c r="F69" s="16">
        <v>10261</v>
      </c>
      <c r="G69" s="16" t="s">
        <v>22</v>
      </c>
      <c r="H69" s="16" t="s">
        <v>22</v>
      </c>
      <c r="I69" s="16">
        <v>375</v>
      </c>
      <c r="J69" s="16">
        <v>5000</v>
      </c>
      <c r="K69" s="16">
        <v>5000</v>
      </c>
      <c r="L69" s="16">
        <v>250</v>
      </c>
      <c r="M69" s="16" t="s">
        <v>22</v>
      </c>
      <c r="N69" s="16" t="s">
        <v>22</v>
      </c>
      <c r="O69" s="9">
        <f t="shared" si="7"/>
        <v>20886</v>
      </c>
      <c r="P69" s="16">
        <v>1746.11</v>
      </c>
      <c r="Q69" s="10">
        <f t="shared" si="5"/>
        <v>19139.89</v>
      </c>
      <c r="R69" s="16" t="s">
        <v>22</v>
      </c>
    </row>
    <row r="70" spans="1:18" ht="36.75" customHeight="1" x14ac:dyDescent="0.3">
      <c r="A70" s="12">
        <v>68</v>
      </c>
      <c r="B70" s="13" t="s">
        <v>18</v>
      </c>
      <c r="C70" s="14" t="s">
        <v>109</v>
      </c>
      <c r="D70" s="14" t="s">
        <v>33</v>
      </c>
      <c r="E70" s="15" t="s">
        <v>21</v>
      </c>
      <c r="F70" s="16">
        <v>10261</v>
      </c>
      <c r="G70" s="16" t="s">
        <v>22</v>
      </c>
      <c r="H70" s="16" t="s">
        <v>22</v>
      </c>
      <c r="I70" s="16">
        <v>375</v>
      </c>
      <c r="J70" s="16">
        <v>5000</v>
      </c>
      <c r="K70" s="16">
        <v>5000</v>
      </c>
      <c r="L70" s="16">
        <v>250</v>
      </c>
      <c r="M70" s="16" t="s">
        <v>22</v>
      </c>
      <c r="N70" s="16" t="s">
        <v>22</v>
      </c>
      <c r="O70" s="9">
        <f t="shared" si="7"/>
        <v>20886</v>
      </c>
      <c r="P70" s="16">
        <v>2063.12</v>
      </c>
      <c r="Q70" s="10">
        <f t="shared" si="5"/>
        <v>18822.88</v>
      </c>
      <c r="R70" s="16"/>
    </row>
    <row r="71" spans="1:18" ht="36.75" customHeight="1" x14ac:dyDescent="0.3">
      <c r="A71" s="5">
        <v>69</v>
      </c>
      <c r="B71" s="13" t="s">
        <v>18</v>
      </c>
      <c r="C71" s="14" t="s">
        <v>110</v>
      </c>
      <c r="D71" s="14" t="s">
        <v>45</v>
      </c>
      <c r="E71" s="15" t="s">
        <v>21</v>
      </c>
      <c r="F71" s="16">
        <v>5835</v>
      </c>
      <c r="G71" s="16" t="s">
        <v>22</v>
      </c>
      <c r="H71" s="16" t="s">
        <v>22</v>
      </c>
      <c r="I71" s="16">
        <v>375</v>
      </c>
      <c r="J71" s="16">
        <v>3000</v>
      </c>
      <c r="K71" s="16">
        <v>3000</v>
      </c>
      <c r="L71" s="16">
        <v>250</v>
      </c>
      <c r="M71" s="16" t="s">
        <v>22</v>
      </c>
      <c r="N71" s="16" t="s">
        <v>22</v>
      </c>
      <c r="O71" s="9">
        <f>SUM(F71:M71)</f>
        <v>12460</v>
      </c>
      <c r="P71" s="16">
        <v>946.17</v>
      </c>
      <c r="Q71" s="10">
        <f t="shared" si="5"/>
        <v>11513.83</v>
      </c>
      <c r="R71" s="16" t="s">
        <v>22</v>
      </c>
    </row>
    <row r="72" spans="1:18" ht="36.75" customHeight="1" x14ac:dyDescent="0.3">
      <c r="A72" s="12">
        <v>70</v>
      </c>
      <c r="B72" s="13" t="s">
        <v>18</v>
      </c>
      <c r="C72" s="14" t="s">
        <v>111</v>
      </c>
      <c r="D72" s="14" t="s">
        <v>29</v>
      </c>
      <c r="E72" s="15" t="s">
        <v>21</v>
      </c>
      <c r="F72" s="16">
        <v>6759</v>
      </c>
      <c r="G72" s="16" t="s">
        <v>22</v>
      </c>
      <c r="H72" s="16" t="s">
        <v>22</v>
      </c>
      <c r="I72" s="16">
        <v>375</v>
      </c>
      <c r="J72" s="16">
        <v>3500</v>
      </c>
      <c r="K72" s="16">
        <v>3500</v>
      </c>
      <c r="L72" s="16">
        <v>250</v>
      </c>
      <c r="M72" s="16" t="s">
        <v>22</v>
      </c>
      <c r="N72" s="16" t="s">
        <v>22</v>
      </c>
      <c r="O72" s="9">
        <f t="shared" si="7"/>
        <v>14384</v>
      </c>
      <c r="P72" s="16">
        <v>1134.56</v>
      </c>
      <c r="Q72" s="10">
        <f t="shared" si="5"/>
        <v>13249.44</v>
      </c>
      <c r="R72" s="16" t="s">
        <v>22</v>
      </c>
    </row>
    <row r="73" spans="1:18" ht="36.75" customHeight="1" x14ac:dyDescent="0.3">
      <c r="A73" s="5">
        <v>71</v>
      </c>
      <c r="B73" s="13" t="s">
        <v>18</v>
      </c>
      <c r="C73" s="14" t="s">
        <v>112</v>
      </c>
      <c r="D73" s="14" t="s">
        <v>87</v>
      </c>
      <c r="E73" s="15" t="s">
        <v>21</v>
      </c>
      <c r="F73" s="16">
        <v>1168</v>
      </c>
      <c r="G73" s="16" t="s">
        <v>22</v>
      </c>
      <c r="H73" s="16" t="s">
        <v>22</v>
      </c>
      <c r="I73" s="16">
        <v>0</v>
      </c>
      <c r="J73" s="16">
        <v>1700</v>
      </c>
      <c r="K73" s="16">
        <v>1200</v>
      </c>
      <c r="L73" s="16">
        <v>250</v>
      </c>
      <c r="M73" s="16" t="s">
        <v>22</v>
      </c>
      <c r="N73" s="16" t="s">
        <v>22</v>
      </c>
      <c r="O73" s="9">
        <v>6018</v>
      </c>
      <c r="P73" s="16">
        <v>2032.52</v>
      </c>
      <c r="Q73" s="10">
        <f t="shared" si="5"/>
        <v>3985.48</v>
      </c>
      <c r="R73" s="16" t="s">
        <v>22</v>
      </c>
    </row>
    <row r="74" spans="1:18" ht="36.75" customHeight="1" x14ac:dyDescent="0.3">
      <c r="A74" s="12">
        <v>72</v>
      </c>
      <c r="B74" s="13" t="s">
        <v>18</v>
      </c>
      <c r="C74" s="14" t="s">
        <v>113</v>
      </c>
      <c r="D74" s="14" t="s">
        <v>37</v>
      </c>
      <c r="E74" s="15" t="s">
        <v>21</v>
      </c>
      <c r="F74" s="16">
        <v>2441</v>
      </c>
      <c r="G74" s="16" t="s">
        <v>22</v>
      </c>
      <c r="H74" s="16" t="s">
        <v>22</v>
      </c>
      <c r="I74" s="16">
        <v>0</v>
      </c>
      <c r="J74" s="16">
        <v>2000</v>
      </c>
      <c r="K74" s="16">
        <v>2000</v>
      </c>
      <c r="L74" s="16">
        <v>250</v>
      </c>
      <c r="M74" s="16" t="s">
        <v>22</v>
      </c>
      <c r="N74" s="16" t="s">
        <v>22</v>
      </c>
      <c r="O74" s="9">
        <f t="shared" si="7"/>
        <v>6691</v>
      </c>
      <c r="P74" s="16">
        <v>1565.07</v>
      </c>
      <c r="Q74" s="10">
        <f t="shared" si="5"/>
        <v>5125.93</v>
      </c>
      <c r="R74" s="16" t="s">
        <v>22</v>
      </c>
    </row>
    <row r="75" spans="1:18" ht="36.75" customHeight="1" x14ac:dyDescent="0.3">
      <c r="A75" s="5">
        <v>73</v>
      </c>
      <c r="B75" s="13" t="s">
        <v>18</v>
      </c>
      <c r="C75" s="14" t="s">
        <v>114</v>
      </c>
      <c r="D75" s="14" t="s">
        <v>29</v>
      </c>
      <c r="E75" s="15" t="s">
        <v>21</v>
      </c>
      <c r="F75" s="16">
        <v>6759</v>
      </c>
      <c r="G75" s="16" t="s">
        <v>22</v>
      </c>
      <c r="H75" s="16" t="s">
        <v>22</v>
      </c>
      <c r="I75" s="16">
        <v>375</v>
      </c>
      <c r="J75" s="16">
        <v>3500</v>
      </c>
      <c r="K75" s="16">
        <v>3500</v>
      </c>
      <c r="L75" s="16">
        <v>250</v>
      </c>
      <c r="M75" s="16" t="s">
        <v>22</v>
      </c>
      <c r="N75" s="16" t="s">
        <v>22</v>
      </c>
      <c r="O75" s="9">
        <f t="shared" si="7"/>
        <v>14384</v>
      </c>
      <c r="P75" s="16">
        <v>1324.52</v>
      </c>
      <c r="Q75" s="10">
        <f t="shared" si="5"/>
        <v>13059.48</v>
      </c>
      <c r="R75" s="16" t="s">
        <v>22</v>
      </c>
    </row>
    <row r="76" spans="1:18" ht="36.75" customHeight="1" x14ac:dyDescent="0.3">
      <c r="A76" s="12">
        <v>74</v>
      </c>
      <c r="B76" s="13" t="s">
        <v>18</v>
      </c>
      <c r="C76" s="14" t="s">
        <v>115</v>
      </c>
      <c r="D76" s="14" t="s">
        <v>35</v>
      </c>
      <c r="E76" s="15" t="s">
        <v>21</v>
      </c>
      <c r="F76" s="16">
        <v>3757</v>
      </c>
      <c r="G76" s="16" t="s">
        <v>22</v>
      </c>
      <c r="H76" s="16" t="s">
        <v>22</v>
      </c>
      <c r="I76" s="16">
        <v>375</v>
      </c>
      <c r="J76" s="16">
        <v>2850</v>
      </c>
      <c r="K76" s="16">
        <v>2850</v>
      </c>
      <c r="L76" s="16">
        <v>250</v>
      </c>
      <c r="M76" s="16" t="s">
        <v>22</v>
      </c>
      <c r="N76" s="16" t="s">
        <v>22</v>
      </c>
      <c r="O76" s="9">
        <f t="shared" si="7"/>
        <v>10082</v>
      </c>
      <c r="P76" s="16">
        <v>724.1</v>
      </c>
      <c r="Q76" s="10">
        <f t="shared" si="5"/>
        <v>9357.9</v>
      </c>
      <c r="R76" s="16" t="s">
        <v>22</v>
      </c>
    </row>
    <row r="77" spans="1:18" ht="36.75" customHeight="1" x14ac:dyDescent="0.3">
      <c r="A77" s="5">
        <v>75</v>
      </c>
      <c r="B77" s="13" t="s">
        <v>18</v>
      </c>
      <c r="C77" s="14" t="s">
        <v>116</v>
      </c>
      <c r="D77" s="14" t="s">
        <v>31</v>
      </c>
      <c r="E77" s="15" t="s">
        <v>21</v>
      </c>
      <c r="F77" s="16">
        <v>2281</v>
      </c>
      <c r="G77" s="16" t="s">
        <v>22</v>
      </c>
      <c r="H77" s="16" t="s">
        <v>22</v>
      </c>
      <c r="I77" s="16">
        <v>0</v>
      </c>
      <c r="J77" s="16">
        <v>2000</v>
      </c>
      <c r="K77" s="16">
        <v>2000</v>
      </c>
      <c r="L77" s="16">
        <v>250</v>
      </c>
      <c r="M77" s="16" t="s">
        <v>22</v>
      </c>
      <c r="N77" s="16" t="s">
        <v>22</v>
      </c>
      <c r="O77" s="9">
        <f t="shared" si="7"/>
        <v>6531</v>
      </c>
      <c r="P77" s="16">
        <v>474.77</v>
      </c>
      <c r="Q77" s="10">
        <f t="shared" si="5"/>
        <v>6056.23</v>
      </c>
      <c r="R77" s="16" t="s">
        <v>22</v>
      </c>
    </row>
    <row r="78" spans="1:18" ht="36.75" customHeight="1" x14ac:dyDescent="0.3">
      <c r="A78" s="12">
        <v>76</v>
      </c>
      <c r="B78" s="13" t="s">
        <v>18</v>
      </c>
      <c r="C78" s="14" t="s">
        <v>117</v>
      </c>
      <c r="D78" s="14" t="s">
        <v>35</v>
      </c>
      <c r="E78" s="15" t="s">
        <v>21</v>
      </c>
      <c r="F78" s="16">
        <v>3757</v>
      </c>
      <c r="G78" s="16" t="s">
        <v>22</v>
      </c>
      <c r="H78" s="16" t="s">
        <v>22</v>
      </c>
      <c r="I78" s="16">
        <v>375</v>
      </c>
      <c r="J78" s="16">
        <v>2850</v>
      </c>
      <c r="K78" s="16">
        <v>2850</v>
      </c>
      <c r="L78" s="16">
        <v>250</v>
      </c>
      <c r="M78" s="16" t="s">
        <v>22</v>
      </c>
      <c r="N78" s="16" t="s">
        <v>22</v>
      </c>
      <c r="O78" s="9">
        <f t="shared" si="7"/>
        <v>10082</v>
      </c>
      <c r="P78" s="16">
        <v>724.1</v>
      </c>
      <c r="Q78" s="10">
        <f t="shared" si="5"/>
        <v>9357.9</v>
      </c>
      <c r="R78" s="16" t="s">
        <v>22</v>
      </c>
    </row>
    <row r="79" spans="1:18" ht="36.75" customHeight="1" x14ac:dyDescent="0.3">
      <c r="A79" s="5">
        <v>77</v>
      </c>
      <c r="B79" s="13" t="s">
        <v>18</v>
      </c>
      <c r="C79" s="14" t="s">
        <v>118</v>
      </c>
      <c r="D79" s="14" t="s">
        <v>37</v>
      </c>
      <c r="E79" s="15" t="s">
        <v>21</v>
      </c>
      <c r="F79" s="16">
        <v>2441</v>
      </c>
      <c r="G79" s="16" t="s">
        <v>22</v>
      </c>
      <c r="H79" s="16" t="s">
        <v>22</v>
      </c>
      <c r="I79" s="16">
        <v>0</v>
      </c>
      <c r="J79" s="16">
        <v>2000</v>
      </c>
      <c r="K79" s="16">
        <v>2000</v>
      </c>
      <c r="L79" s="16">
        <v>250</v>
      </c>
      <c r="M79" s="16" t="s">
        <v>22</v>
      </c>
      <c r="N79" s="16" t="s">
        <v>22</v>
      </c>
      <c r="O79" s="9">
        <f>SUM(F79:M79)</f>
        <v>6691</v>
      </c>
      <c r="P79" s="16">
        <v>408.82</v>
      </c>
      <c r="Q79" s="10">
        <f t="shared" si="5"/>
        <v>6282.18</v>
      </c>
      <c r="R79" s="16" t="s">
        <v>22</v>
      </c>
    </row>
    <row r="80" spans="1:18" ht="36.75" customHeight="1" x14ac:dyDescent="0.3">
      <c r="A80" s="12">
        <v>78</v>
      </c>
      <c r="B80" s="13" t="s">
        <v>18</v>
      </c>
      <c r="C80" s="14" t="s">
        <v>119</v>
      </c>
      <c r="D80" s="14" t="s">
        <v>52</v>
      </c>
      <c r="E80" s="15" t="s">
        <v>21</v>
      </c>
      <c r="F80" s="16">
        <v>3295</v>
      </c>
      <c r="G80" s="16" t="s">
        <v>22</v>
      </c>
      <c r="H80" s="16" t="s">
        <v>22</v>
      </c>
      <c r="I80" s="16">
        <v>375</v>
      </c>
      <c r="J80" s="16">
        <v>2500</v>
      </c>
      <c r="K80" s="16">
        <v>2500</v>
      </c>
      <c r="L80" s="16">
        <v>250</v>
      </c>
      <c r="M80" s="16" t="s">
        <v>22</v>
      </c>
      <c r="N80" s="16" t="s">
        <v>22</v>
      </c>
      <c r="O80" s="9">
        <f t="shared" si="7"/>
        <v>8920</v>
      </c>
      <c r="P80" s="16">
        <v>622.54</v>
      </c>
      <c r="Q80" s="10">
        <f t="shared" si="5"/>
        <v>8297.4599999999991</v>
      </c>
      <c r="R80" s="16" t="s">
        <v>22</v>
      </c>
    </row>
    <row r="81" spans="1:18" ht="36.75" customHeight="1" x14ac:dyDescent="0.3">
      <c r="A81" s="5">
        <v>79</v>
      </c>
      <c r="B81" s="13" t="s">
        <v>18</v>
      </c>
      <c r="C81" s="14" t="s">
        <v>120</v>
      </c>
      <c r="D81" s="14" t="s">
        <v>52</v>
      </c>
      <c r="E81" s="15" t="s">
        <v>21</v>
      </c>
      <c r="F81" s="16">
        <v>3295</v>
      </c>
      <c r="G81" s="16" t="s">
        <v>22</v>
      </c>
      <c r="H81" s="16" t="s">
        <v>22</v>
      </c>
      <c r="I81" s="16">
        <v>375</v>
      </c>
      <c r="J81" s="16">
        <v>2500</v>
      </c>
      <c r="K81" s="16">
        <v>2500</v>
      </c>
      <c r="L81" s="16">
        <v>250</v>
      </c>
      <c r="M81" s="16" t="s">
        <v>22</v>
      </c>
      <c r="N81" s="16" t="s">
        <v>22</v>
      </c>
      <c r="O81" s="9">
        <f>SUM(F81:M81)</f>
        <v>8920</v>
      </c>
      <c r="P81" s="16">
        <v>618.58000000000004</v>
      </c>
      <c r="Q81" s="10">
        <f t="shared" si="5"/>
        <v>8301.42</v>
      </c>
      <c r="R81" s="16" t="s">
        <v>22</v>
      </c>
    </row>
    <row r="82" spans="1:18" ht="36.75" customHeight="1" x14ac:dyDescent="0.3">
      <c r="A82" s="12">
        <v>80</v>
      </c>
      <c r="B82" s="13" t="s">
        <v>18</v>
      </c>
      <c r="C82" s="14" t="s">
        <v>121</v>
      </c>
      <c r="D82" s="14" t="s">
        <v>33</v>
      </c>
      <c r="E82" s="15" t="s">
        <v>21</v>
      </c>
      <c r="F82" s="16">
        <v>10261</v>
      </c>
      <c r="G82" s="16" t="s">
        <v>22</v>
      </c>
      <c r="H82" s="16" t="s">
        <v>22</v>
      </c>
      <c r="I82" s="16">
        <v>375</v>
      </c>
      <c r="J82" s="16">
        <v>5000</v>
      </c>
      <c r="K82" s="16">
        <v>5000</v>
      </c>
      <c r="L82" s="16">
        <v>250</v>
      </c>
      <c r="M82" s="16" t="s">
        <v>22</v>
      </c>
      <c r="N82" s="16" t="s">
        <v>22</v>
      </c>
      <c r="O82" s="9">
        <f>SUM(F82:M82)</f>
        <v>20886</v>
      </c>
      <c r="P82" s="16">
        <v>1740.9</v>
      </c>
      <c r="Q82" s="10">
        <f t="shared" si="5"/>
        <v>19145.099999999999</v>
      </c>
      <c r="R82" s="16" t="s">
        <v>22</v>
      </c>
    </row>
    <row r="83" spans="1:18" ht="36.75" customHeight="1" x14ac:dyDescent="0.3">
      <c r="A83" s="5">
        <v>81</v>
      </c>
      <c r="B83" s="13" t="s">
        <v>18</v>
      </c>
      <c r="C83" s="14" t="s">
        <v>122</v>
      </c>
      <c r="D83" s="14" t="s">
        <v>20</v>
      </c>
      <c r="E83" s="15" t="s">
        <v>21</v>
      </c>
      <c r="F83" s="16">
        <v>5835</v>
      </c>
      <c r="G83" s="16" t="s">
        <v>22</v>
      </c>
      <c r="H83" s="16" t="s">
        <v>22</v>
      </c>
      <c r="I83" s="16">
        <v>375</v>
      </c>
      <c r="J83" s="16">
        <v>3000</v>
      </c>
      <c r="K83" s="16">
        <v>3000</v>
      </c>
      <c r="L83" s="16">
        <v>250</v>
      </c>
      <c r="M83" s="16" t="s">
        <v>22</v>
      </c>
      <c r="N83" s="16" t="s">
        <v>22</v>
      </c>
      <c r="O83" s="9">
        <f>SUM(F83:M83)</f>
        <v>12460</v>
      </c>
      <c r="P83" s="16">
        <v>930.25</v>
      </c>
      <c r="Q83" s="10">
        <f t="shared" si="5"/>
        <v>11529.75</v>
      </c>
      <c r="R83" s="16" t="s">
        <v>22</v>
      </c>
    </row>
    <row r="84" spans="1:18" ht="36.75" customHeight="1" x14ac:dyDescent="0.3">
      <c r="A84" s="12">
        <v>82</v>
      </c>
      <c r="B84" s="13" t="s">
        <v>18</v>
      </c>
      <c r="C84" s="14" t="s">
        <v>123</v>
      </c>
      <c r="D84" s="14" t="s">
        <v>33</v>
      </c>
      <c r="E84" s="15" t="s">
        <v>21</v>
      </c>
      <c r="F84" s="16">
        <v>10261</v>
      </c>
      <c r="G84" s="16" t="s">
        <v>22</v>
      </c>
      <c r="H84" s="16" t="s">
        <v>22</v>
      </c>
      <c r="I84" s="16">
        <v>375</v>
      </c>
      <c r="J84" s="16">
        <v>5000</v>
      </c>
      <c r="K84" s="16">
        <v>5000</v>
      </c>
      <c r="L84" s="16">
        <v>250</v>
      </c>
      <c r="M84" s="16" t="s">
        <v>22</v>
      </c>
      <c r="N84" s="16" t="s">
        <v>22</v>
      </c>
      <c r="O84" s="9">
        <f>SUM(F84:M84)</f>
        <v>20886</v>
      </c>
      <c r="P84" s="16">
        <v>1574.46</v>
      </c>
      <c r="Q84" s="10">
        <f t="shared" si="5"/>
        <v>19311.54</v>
      </c>
      <c r="R84" s="16" t="s">
        <v>22</v>
      </c>
    </row>
    <row r="85" spans="1:18" ht="36.75" customHeight="1" x14ac:dyDescent="0.3">
      <c r="A85" s="5">
        <v>83</v>
      </c>
      <c r="B85" s="13" t="s">
        <v>18</v>
      </c>
      <c r="C85" s="14" t="s">
        <v>124</v>
      </c>
      <c r="D85" s="14" t="s">
        <v>20</v>
      </c>
      <c r="E85" s="15" t="s">
        <v>21</v>
      </c>
      <c r="F85" s="16">
        <v>5835</v>
      </c>
      <c r="G85" s="16" t="s">
        <v>22</v>
      </c>
      <c r="H85" s="16" t="s">
        <v>22</v>
      </c>
      <c r="I85" s="16">
        <v>375</v>
      </c>
      <c r="J85" s="16">
        <v>3000</v>
      </c>
      <c r="K85" s="16">
        <f>SUM(3000+1548.39)</f>
        <v>4548.3900000000003</v>
      </c>
      <c r="L85" s="16">
        <v>250</v>
      </c>
      <c r="M85" s="16" t="s">
        <v>22</v>
      </c>
      <c r="N85" s="16" t="s">
        <v>22</v>
      </c>
      <c r="O85" s="9">
        <f>SUM(F85:M85)</f>
        <v>14008.39</v>
      </c>
      <c r="P85" s="16">
        <f>SUM(790.32+74.79)</f>
        <v>865.11</v>
      </c>
      <c r="Q85" s="10">
        <f t="shared" si="5"/>
        <v>13143.279999999999</v>
      </c>
      <c r="R85" s="16" t="s">
        <v>22</v>
      </c>
    </row>
    <row r="86" spans="1:18" ht="36.75" customHeight="1" x14ac:dyDescent="0.3">
      <c r="A86" s="12">
        <v>84</v>
      </c>
      <c r="B86" s="13" t="s">
        <v>18</v>
      </c>
      <c r="C86" s="14" t="s">
        <v>125</v>
      </c>
      <c r="D86" s="14" t="s">
        <v>52</v>
      </c>
      <c r="E86" s="15" t="s">
        <v>21</v>
      </c>
      <c r="F86" s="16">
        <v>3295</v>
      </c>
      <c r="G86" s="16" t="s">
        <v>22</v>
      </c>
      <c r="H86" s="16" t="s">
        <v>22</v>
      </c>
      <c r="I86" s="16">
        <v>375</v>
      </c>
      <c r="J86" s="16">
        <v>2500</v>
      </c>
      <c r="K86" s="16">
        <f>SUM(2500+1290.32)</f>
        <v>3790.3199999999997</v>
      </c>
      <c r="L86" s="16">
        <v>250</v>
      </c>
      <c r="M86" s="16" t="s">
        <v>22</v>
      </c>
      <c r="N86" s="16" t="s">
        <v>22</v>
      </c>
      <c r="O86" s="9">
        <f t="shared" ref="O86" si="8">SUM(F86:M86)</f>
        <v>10210.32</v>
      </c>
      <c r="P86" s="16">
        <f>SUM(457.69+62.32)</f>
        <v>520.01</v>
      </c>
      <c r="Q86" s="10">
        <f t="shared" si="5"/>
        <v>9690.31</v>
      </c>
      <c r="R86" s="16" t="s">
        <v>22</v>
      </c>
    </row>
    <row r="87" spans="1:18" ht="36.75" customHeight="1" x14ac:dyDescent="0.3">
      <c r="A87" s="5">
        <v>85</v>
      </c>
      <c r="B87" s="13" t="s">
        <v>18</v>
      </c>
      <c r="C87" s="14" t="s">
        <v>126</v>
      </c>
      <c r="D87" s="14" t="s">
        <v>52</v>
      </c>
      <c r="E87" s="15" t="s">
        <v>21</v>
      </c>
      <c r="F87" s="16">
        <v>3295</v>
      </c>
      <c r="G87" s="16" t="s">
        <v>22</v>
      </c>
      <c r="H87" s="16" t="s">
        <v>22</v>
      </c>
      <c r="I87" s="16">
        <v>375</v>
      </c>
      <c r="J87" s="16">
        <v>2500</v>
      </c>
      <c r="K87" s="16">
        <v>2500</v>
      </c>
      <c r="L87" s="16">
        <v>250</v>
      </c>
      <c r="M87" s="16" t="s">
        <v>22</v>
      </c>
      <c r="N87" s="16" t="s">
        <v>22</v>
      </c>
      <c r="O87" s="9">
        <f t="shared" ref="O87" si="9">SUM(F87:M87)</f>
        <v>8920</v>
      </c>
      <c r="P87" s="16">
        <v>471.17</v>
      </c>
      <c r="Q87" s="10">
        <f t="shared" si="5"/>
        <v>8448.83</v>
      </c>
      <c r="R87" s="16" t="s">
        <v>22</v>
      </c>
    </row>
    <row r="88" spans="1:18" ht="36.75" customHeight="1" x14ac:dyDescent="0.3">
      <c r="A88" s="12">
        <v>86</v>
      </c>
      <c r="B88" s="13" t="s">
        <v>18</v>
      </c>
      <c r="C88" s="14" t="s">
        <v>127</v>
      </c>
      <c r="D88" s="14" t="s">
        <v>37</v>
      </c>
      <c r="E88" s="15" t="s">
        <v>21</v>
      </c>
      <c r="F88" s="16">
        <v>2441</v>
      </c>
      <c r="G88" s="16" t="s">
        <v>22</v>
      </c>
      <c r="H88" s="16" t="s">
        <v>22</v>
      </c>
      <c r="I88" s="16" t="s">
        <v>22</v>
      </c>
      <c r="J88" s="16">
        <v>2000</v>
      </c>
      <c r="K88" s="16">
        <v>1000</v>
      </c>
      <c r="L88" s="16">
        <v>250</v>
      </c>
      <c r="M88" s="16" t="s">
        <v>22</v>
      </c>
      <c r="N88" s="16" t="s">
        <v>22</v>
      </c>
      <c r="O88" s="9">
        <f t="shared" ref="O88:O100" si="10">SUM(F88:N88)</f>
        <v>5691</v>
      </c>
      <c r="P88" s="16">
        <f>SUM(234.5+48.3)</f>
        <v>282.8</v>
      </c>
      <c r="Q88" s="10">
        <f t="shared" si="5"/>
        <v>5408.2</v>
      </c>
      <c r="R88" s="16" t="s">
        <v>22</v>
      </c>
    </row>
    <row r="89" spans="1:18" ht="36.75" customHeight="1" x14ac:dyDescent="0.3">
      <c r="A89" s="5">
        <v>87</v>
      </c>
      <c r="B89" s="13" t="s">
        <v>18</v>
      </c>
      <c r="C89" s="14" t="s">
        <v>128</v>
      </c>
      <c r="D89" s="14" t="s">
        <v>33</v>
      </c>
      <c r="E89" s="15" t="s">
        <v>21</v>
      </c>
      <c r="F89" s="16">
        <v>10261</v>
      </c>
      <c r="G89" s="16" t="s">
        <v>22</v>
      </c>
      <c r="H89" s="16" t="s">
        <v>22</v>
      </c>
      <c r="I89" s="16">
        <v>375</v>
      </c>
      <c r="J89" s="16">
        <v>5000</v>
      </c>
      <c r="K89" s="16">
        <v>2500</v>
      </c>
      <c r="L89" s="16">
        <v>250</v>
      </c>
      <c r="M89" s="16" t="s">
        <v>22</v>
      </c>
      <c r="N89" s="16" t="s">
        <v>22</v>
      </c>
      <c r="O89" s="9">
        <f t="shared" si="10"/>
        <v>18386</v>
      </c>
      <c r="P89" s="16">
        <f>SUM(1156.05+120.75)</f>
        <v>1276.8</v>
      </c>
      <c r="Q89" s="10">
        <f t="shared" si="5"/>
        <v>17109.2</v>
      </c>
      <c r="R89" s="16" t="s">
        <v>22</v>
      </c>
    </row>
    <row r="90" spans="1:18" ht="36.75" customHeight="1" x14ac:dyDescent="0.3">
      <c r="A90" s="12">
        <v>88</v>
      </c>
      <c r="B90" s="13" t="s">
        <v>18</v>
      </c>
      <c r="C90" s="14" t="s">
        <v>129</v>
      </c>
      <c r="D90" s="14" t="s">
        <v>20</v>
      </c>
      <c r="E90" s="15" t="s">
        <v>21</v>
      </c>
      <c r="F90" s="16">
        <v>5835</v>
      </c>
      <c r="G90" s="16" t="s">
        <v>22</v>
      </c>
      <c r="H90" s="16" t="s">
        <v>22</v>
      </c>
      <c r="I90" s="16">
        <v>375</v>
      </c>
      <c r="J90" s="16">
        <v>3000</v>
      </c>
      <c r="K90" s="16">
        <v>1500</v>
      </c>
      <c r="L90" s="16">
        <v>250</v>
      </c>
      <c r="M90" s="16" t="s">
        <v>22</v>
      </c>
      <c r="N90" s="16" t="s">
        <v>22</v>
      </c>
      <c r="O90" s="9">
        <f t="shared" si="10"/>
        <v>10960</v>
      </c>
      <c r="P90" s="16">
        <f>SUM(490.75+72.45)</f>
        <v>563.20000000000005</v>
      </c>
      <c r="Q90" s="10">
        <f t="shared" si="5"/>
        <v>10396.799999999999</v>
      </c>
      <c r="R90" s="16" t="s">
        <v>22</v>
      </c>
    </row>
    <row r="91" spans="1:18" ht="36.75" customHeight="1" x14ac:dyDescent="0.3">
      <c r="A91" s="5">
        <v>89</v>
      </c>
      <c r="B91" s="13" t="s">
        <v>18</v>
      </c>
      <c r="C91" s="14" t="s">
        <v>130</v>
      </c>
      <c r="D91" s="14" t="s">
        <v>37</v>
      </c>
      <c r="E91" s="15" t="s">
        <v>21</v>
      </c>
      <c r="F91" s="16">
        <v>2441</v>
      </c>
      <c r="G91" s="16" t="s">
        <v>22</v>
      </c>
      <c r="H91" s="16" t="s">
        <v>22</v>
      </c>
      <c r="I91" s="16" t="s">
        <v>22</v>
      </c>
      <c r="J91" s="16">
        <v>2000</v>
      </c>
      <c r="K91" s="16" t="s">
        <v>22</v>
      </c>
      <c r="L91" s="16">
        <v>250</v>
      </c>
      <c r="M91" s="16" t="s">
        <v>22</v>
      </c>
      <c r="N91" s="16" t="s">
        <v>22</v>
      </c>
      <c r="O91" s="9">
        <f t="shared" si="10"/>
        <v>4691</v>
      </c>
      <c r="P91" s="16">
        <v>214.5</v>
      </c>
      <c r="Q91" s="10">
        <f t="shared" si="5"/>
        <v>4476.5</v>
      </c>
      <c r="R91" s="16" t="s">
        <v>22</v>
      </c>
    </row>
    <row r="92" spans="1:18" ht="36.75" customHeight="1" x14ac:dyDescent="0.3">
      <c r="A92" s="12">
        <v>90</v>
      </c>
      <c r="B92" s="13" t="s">
        <v>18</v>
      </c>
      <c r="C92" s="14" t="s">
        <v>131</v>
      </c>
      <c r="D92" s="14" t="s">
        <v>76</v>
      </c>
      <c r="E92" s="15" t="s">
        <v>21</v>
      </c>
      <c r="F92" s="16">
        <v>1105</v>
      </c>
      <c r="G92" s="16" t="s">
        <v>22</v>
      </c>
      <c r="H92" s="16" t="s">
        <v>22</v>
      </c>
      <c r="I92" s="16" t="s">
        <v>22</v>
      </c>
      <c r="J92" s="16">
        <v>1700</v>
      </c>
      <c r="K92" s="16">
        <v>850</v>
      </c>
      <c r="L92" s="16">
        <v>250</v>
      </c>
      <c r="M92" s="16" t="s">
        <v>22</v>
      </c>
      <c r="N92" s="16" t="s">
        <v>22</v>
      </c>
      <c r="O92" s="9">
        <f t="shared" si="10"/>
        <v>3905</v>
      </c>
      <c r="P92" s="16">
        <f>SUM(135.48+41.06)</f>
        <v>176.54</v>
      </c>
      <c r="Q92" s="10">
        <f>O92-P92</f>
        <v>3728.46</v>
      </c>
      <c r="R92" s="16" t="s">
        <v>22</v>
      </c>
    </row>
    <row r="93" spans="1:18" ht="36.75" customHeight="1" x14ac:dyDescent="0.3">
      <c r="A93" s="5">
        <v>91</v>
      </c>
      <c r="B93" s="13" t="s">
        <v>18</v>
      </c>
      <c r="C93" s="14" t="s">
        <v>132</v>
      </c>
      <c r="D93" s="14" t="s">
        <v>37</v>
      </c>
      <c r="E93" s="15" t="s">
        <v>21</v>
      </c>
      <c r="F93" s="16">
        <v>2441</v>
      </c>
      <c r="G93" s="16" t="s">
        <v>22</v>
      </c>
      <c r="H93" s="16" t="s">
        <v>22</v>
      </c>
      <c r="I93" s="16" t="s">
        <v>22</v>
      </c>
      <c r="J93" s="16">
        <v>2000</v>
      </c>
      <c r="K93" s="16">
        <v>1000</v>
      </c>
      <c r="L93" s="16">
        <v>250</v>
      </c>
      <c r="M93" s="16" t="s">
        <v>22</v>
      </c>
      <c r="N93" s="16" t="s">
        <v>22</v>
      </c>
      <c r="O93" s="9">
        <f t="shared" si="10"/>
        <v>5691</v>
      </c>
      <c r="P93" s="16">
        <f>SUM(214.5+48.3)</f>
        <v>262.8</v>
      </c>
      <c r="Q93" s="10">
        <f t="shared" si="5"/>
        <v>5428.2</v>
      </c>
      <c r="R93" s="16" t="s">
        <v>22</v>
      </c>
    </row>
    <row r="94" spans="1:18" ht="36.75" customHeight="1" x14ac:dyDescent="0.3">
      <c r="A94" s="12">
        <v>92</v>
      </c>
      <c r="B94" s="13" t="s">
        <v>18</v>
      </c>
      <c r="C94" s="14" t="s">
        <v>133</v>
      </c>
      <c r="D94" s="14" t="s">
        <v>35</v>
      </c>
      <c r="E94" s="15" t="s">
        <v>21</v>
      </c>
      <c r="F94" s="16">
        <v>3757</v>
      </c>
      <c r="G94" s="16" t="s">
        <v>22</v>
      </c>
      <c r="H94" s="16" t="s">
        <v>22</v>
      </c>
      <c r="I94" s="16">
        <v>375</v>
      </c>
      <c r="J94" s="16">
        <v>2850</v>
      </c>
      <c r="K94" s="16">
        <v>1425</v>
      </c>
      <c r="L94" s="16">
        <v>250</v>
      </c>
      <c r="M94" s="16" t="s">
        <v>22</v>
      </c>
      <c r="N94" s="16" t="s">
        <v>22</v>
      </c>
      <c r="O94" s="9">
        <f t="shared" si="10"/>
        <v>8657</v>
      </c>
      <c r="P94" s="16">
        <f>SUM(337.23+68.83)</f>
        <v>406.06</v>
      </c>
      <c r="Q94" s="10">
        <f t="shared" si="5"/>
        <v>8250.94</v>
      </c>
      <c r="R94" s="16" t="s">
        <v>22</v>
      </c>
    </row>
    <row r="95" spans="1:18" ht="36.75" customHeight="1" x14ac:dyDescent="0.3">
      <c r="A95" s="5">
        <v>93</v>
      </c>
      <c r="B95" s="13" t="s">
        <v>18</v>
      </c>
      <c r="C95" s="14" t="s">
        <v>134</v>
      </c>
      <c r="D95" s="14" t="s">
        <v>29</v>
      </c>
      <c r="E95" s="15" t="s">
        <v>21</v>
      </c>
      <c r="F95" s="16">
        <v>6759</v>
      </c>
      <c r="G95" s="16" t="s">
        <v>22</v>
      </c>
      <c r="H95" s="16" t="s">
        <v>22</v>
      </c>
      <c r="I95" s="16">
        <v>375</v>
      </c>
      <c r="J95" s="16">
        <v>3500</v>
      </c>
      <c r="K95" s="16">
        <v>1750</v>
      </c>
      <c r="L95" s="16">
        <v>250</v>
      </c>
      <c r="M95" s="16" t="s">
        <v>22</v>
      </c>
      <c r="N95" s="16" t="s">
        <v>22</v>
      </c>
      <c r="O95" s="9">
        <f t="shared" si="10"/>
        <v>12634</v>
      </c>
      <c r="P95" s="16">
        <f>SUM(784.49+84.53)</f>
        <v>869.02</v>
      </c>
      <c r="Q95" s="10">
        <f t="shared" si="5"/>
        <v>11764.98</v>
      </c>
      <c r="R95" s="16" t="s">
        <v>22</v>
      </c>
    </row>
    <row r="96" spans="1:18" ht="36.75" customHeight="1" x14ac:dyDescent="0.3">
      <c r="A96" s="12">
        <v>94</v>
      </c>
      <c r="B96" s="13" t="s">
        <v>18</v>
      </c>
      <c r="C96" s="14" t="s">
        <v>135</v>
      </c>
      <c r="D96" s="14" t="s">
        <v>136</v>
      </c>
      <c r="E96" s="15" t="s">
        <v>21</v>
      </c>
      <c r="F96" s="16">
        <v>6759</v>
      </c>
      <c r="G96" s="16" t="s">
        <v>22</v>
      </c>
      <c r="H96" s="16" t="s">
        <v>22</v>
      </c>
      <c r="I96" s="16">
        <v>375</v>
      </c>
      <c r="J96" s="16">
        <v>3500</v>
      </c>
      <c r="K96" s="16" t="s">
        <v>22</v>
      </c>
      <c r="L96" s="16">
        <v>250</v>
      </c>
      <c r="M96" s="16" t="s">
        <v>22</v>
      </c>
      <c r="N96" s="16" t="s">
        <v>22</v>
      </c>
      <c r="O96" s="9">
        <f t="shared" si="10"/>
        <v>10884</v>
      </c>
      <c r="P96" s="16">
        <v>513.62</v>
      </c>
      <c r="Q96" s="10">
        <f t="shared" si="5"/>
        <v>10370.379999999999</v>
      </c>
      <c r="R96" s="16" t="s">
        <v>22</v>
      </c>
    </row>
    <row r="97" spans="1:18" ht="36.75" customHeight="1" x14ac:dyDescent="0.3">
      <c r="A97" s="5">
        <v>95</v>
      </c>
      <c r="B97" s="13" t="s">
        <v>18</v>
      </c>
      <c r="C97" s="14" t="s">
        <v>137</v>
      </c>
      <c r="D97" s="14" t="s">
        <v>20</v>
      </c>
      <c r="E97" s="15" t="s">
        <v>21</v>
      </c>
      <c r="F97" s="16">
        <v>5835</v>
      </c>
      <c r="G97" s="16" t="s">
        <v>22</v>
      </c>
      <c r="H97" s="16" t="s">
        <v>22</v>
      </c>
      <c r="I97" s="16">
        <v>375</v>
      </c>
      <c r="J97" s="16">
        <v>3000</v>
      </c>
      <c r="K97" s="16" t="s">
        <v>22</v>
      </c>
      <c r="L97" s="16">
        <v>250</v>
      </c>
      <c r="M97" s="16" t="s">
        <v>22</v>
      </c>
      <c r="N97" s="16" t="s">
        <v>22</v>
      </c>
      <c r="O97" s="9">
        <f t="shared" si="10"/>
        <v>9460</v>
      </c>
      <c r="P97" s="16">
        <v>444.84</v>
      </c>
      <c r="Q97" s="10">
        <f t="shared" si="5"/>
        <v>9015.16</v>
      </c>
      <c r="R97" s="16" t="s">
        <v>22</v>
      </c>
    </row>
    <row r="98" spans="1:18" ht="36.75" customHeight="1" x14ac:dyDescent="0.3">
      <c r="A98" s="12">
        <v>96</v>
      </c>
      <c r="B98" s="13" t="s">
        <v>18</v>
      </c>
      <c r="C98" s="14" t="s">
        <v>138</v>
      </c>
      <c r="D98" s="14" t="s">
        <v>139</v>
      </c>
      <c r="E98" s="15" t="s">
        <v>21</v>
      </c>
      <c r="F98" s="16">
        <v>6297</v>
      </c>
      <c r="G98" s="16" t="s">
        <v>22</v>
      </c>
      <c r="H98" s="16" t="s">
        <v>22</v>
      </c>
      <c r="I98" s="16">
        <v>375</v>
      </c>
      <c r="J98" s="16">
        <v>3000</v>
      </c>
      <c r="K98" s="16" t="s">
        <v>22</v>
      </c>
      <c r="L98" s="16">
        <v>250</v>
      </c>
      <c r="M98" s="16" t="s">
        <v>22</v>
      </c>
      <c r="N98" s="16" t="s">
        <v>22</v>
      </c>
      <c r="O98" s="9">
        <f t="shared" si="10"/>
        <v>9922</v>
      </c>
      <c r="P98" s="16">
        <v>467.16</v>
      </c>
      <c r="Q98" s="10">
        <f t="shared" si="5"/>
        <v>9454.84</v>
      </c>
      <c r="R98" s="16" t="s">
        <v>22</v>
      </c>
    </row>
    <row r="99" spans="1:18" ht="36.75" customHeight="1" x14ac:dyDescent="0.3">
      <c r="A99" s="5">
        <v>97</v>
      </c>
      <c r="B99" s="13" t="s">
        <v>18</v>
      </c>
      <c r="C99" s="14" t="s">
        <v>140</v>
      </c>
      <c r="D99" s="14" t="s">
        <v>56</v>
      </c>
      <c r="E99" s="15" t="s">
        <v>21</v>
      </c>
      <c r="F99" s="16">
        <v>1960</v>
      </c>
      <c r="G99" s="16" t="s">
        <v>22</v>
      </c>
      <c r="H99" s="16" t="s">
        <v>22</v>
      </c>
      <c r="I99" s="16" t="s">
        <v>22</v>
      </c>
      <c r="J99" s="16">
        <v>2000</v>
      </c>
      <c r="K99" s="16" t="s">
        <v>22</v>
      </c>
      <c r="L99" s="16">
        <v>250</v>
      </c>
      <c r="M99" s="16" t="s">
        <v>22</v>
      </c>
      <c r="N99" s="16" t="s">
        <v>22</v>
      </c>
      <c r="O99" s="9">
        <f t="shared" si="10"/>
        <v>4210</v>
      </c>
      <c r="P99" s="16">
        <v>244.49</v>
      </c>
      <c r="Q99" s="10">
        <f t="shared" si="5"/>
        <v>3965.51</v>
      </c>
      <c r="R99" s="16" t="s">
        <v>22</v>
      </c>
    </row>
    <row r="100" spans="1:18" ht="36.75" customHeight="1" x14ac:dyDescent="0.3">
      <c r="A100" s="12">
        <v>98</v>
      </c>
      <c r="B100" s="13" t="s">
        <v>18</v>
      </c>
      <c r="C100" s="14" t="s">
        <v>141</v>
      </c>
      <c r="D100" s="14" t="s">
        <v>31</v>
      </c>
      <c r="E100" s="15" t="s">
        <v>21</v>
      </c>
      <c r="F100" s="16">
        <v>2281</v>
      </c>
      <c r="G100" s="16" t="s">
        <v>22</v>
      </c>
      <c r="H100" s="16" t="s">
        <v>22</v>
      </c>
      <c r="I100" s="16" t="s">
        <v>22</v>
      </c>
      <c r="J100" s="16">
        <v>2000</v>
      </c>
      <c r="K100" s="16" t="s">
        <v>22</v>
      </c>
      <c r="L100" s="16">
        <v>250</v>
      </c>
      <c r="M100" s="16" t="s">
        <v>22</v>
      </c>
      <c r="N100" s="16" t="s">
        <v>22</v>
      </c>
      <c r="O100" s="9">
        <f t="shared" si="10"/>
        <v>4531</v>
      </c>
      <c r="P100" s="16">
        <v>206.77</v>
      </c>
      <c r="Q100" s="10">
        <f t="shared" si="5"/>
        <v>4324.2299999999996</v>
      </c>
      <c r="R100" s="16" t="s">
        <v>22</v>
      </c>
    </row>
    <row r="101" spans="1:18" ht="36.75" customHeight="1" x14ac:dyDescent="0.3">
      <c r="A101" s="5">
        <v>99</v>
      </c>
      <c r="B101" s="13" t="s">
        <v>18</v>
      </c>
      <c r="C101" s="14" t="s">
        <v>142</v>
      </c>
      <c r="D101" s="14" t="s">
        <v>29</v>
      </c>
      <c r="E101" s="15" t="s">
        <v>21</v>
      </c>
      <c r="F101" s="16">
        <v>3379.5</v>
      </c>
      <c r="G101" s="16" t="s">
        <v>22</v>
      </c>
      <c r="H101" s="16" t="s">
        <v>22</v>
      </c>
      <c r="I101" s="16">
        <v>187.5</v>
      </c>
      <c r="J101" s="16">
        <v>1750</v>
      </c>
      <c r="K101" s="16" t="s">
        <v>22</v>
      </c>
      <c r="L101" s="16">
        <v>125</v>
      </c>
      <c r="M101" s="16" t="s">
        <v>22</v>
      </c>
      <c r="N101" s="16" t="s">
        <v>22</v>
      </c>
      <c r="O101" s="9">
        <f t="shared" ref="O101" si="11">SUM(F101:N101)</f>
        <v>5442</v>
      </c>
      <c r="P101" s="16">
        <v>256.81</v>
      </c>
      <c r="Q101" s="10">
        <f t="shared" si="5"/>
        <v>5185.1899999999996</v>
      </c>
      <c r="R101" s="16" t="s">
        <v>22</v>
      </c>
    </row>
    <row r="102" spans="1:18" ht="36.75" customHeight="1" x14ac:dyDescent="0.3">
      <c r="A102" s="12">
        <v>100</v>
      </c>
      <c r="B102" s="13" t="s">
        <v>18</v>
      </c>
      <c r="C102" s="14" t="s">
        <v>143</v>
      </c>
      <c r="D102" s="14" t="s">
        <v>20</v>
      </c>
      <c r="E102" s="15" t="s">
        <v>21</v>
      </c>
      <c r="F102" s="16">
        <v>2917.5</v>
      </c>
      <c r="G102" s="16" t="s">
        <v>22</v>
      </c>
      <c r="H102" s="16" t="s">
        <v>22</v>
      </c>
      <c r="I102" s="16">
        <v>187.5</v>
      </c>
      <c r="J102" s="16">
        <v>1500</v>
      </c>
      <c r="K102" s="16" t="s">
        <v>22</v>
      </c>
      <c r="L102" s="16">
        <v>125</v>
      </c>
      <c r="M102" s="16" t="s">
        <v>22</v>
      </c>
      <c r="N102" s="16" t="s">
        <v>22</v>
      </c>
      <c r="O102" s="9">
        <f t="shared" ref="O102:O110" si="12">SUM(F102:N102)</f>
        <v>4730</v>
      </c>
      <c r="P102" s="16">
        <v>222.42</v>
      </c>
      <c r="Q102" s="10">
        <f t="shared" si="5"/>
        <v>4507.58</v>
      </c>
      <c r="R102" s="16" t="s">
        <v>22</v>
      </c>
    </row>
    <row r="103" spans="1:18" ht="36.75" customHeight="1" x14ac:dyDescent="0.3">
      <c r="A103" s="5">
        <v>101</v>
      </c>
      <c r="B103" s="13" t="s">
        <v>18</v>
      </c>
      <c r="C103" s="14" t="s">
        <v>144</v>
      </c>
      <c r="D103" s="14" t="s">
        <v>20</v>
      </c>
      <c r="E103" s="15" t="s">
        <v>21</v>
      </c>
      <c r="F103" s="16">
        <v>2917.5</v>
      </c>
      <c r="G103" s="16" t="s">
        <v>22</v>
      </c>
      <c r="H103" s="16" t="s">
        <v>22</v>
      </c>
      <c r="I103" s="16">
        <v>187.5</v>
      </c>
      <c r="J103" s="16">
        <v>1500</v>
      </c>
      <c r="K103" s="16" t="s">
        <v>22</v>
      </c>
      <c r="L103" s="16">
        <v>125</v>
      </c>
      <c r="M103" s="16" t="s">
        <v>22</v>
      </c>
      <c r="N103" s="16" t="s">
        <v>22</v>
      </c>
      <c r="O103" s="9">
        <f t="shared" si="12"/>
        <v>4730</v>
      </c>
      <c r="P103" s="16">
        <v>222.42</v>
      </c>
      <c r="Q103" s="10">
        <f t="shared" si="5"/>
        <v>4507.58</v>
      </c>
      <c r="R103" s="16" t="s">
        <v>22</v>
      </c>
    </row>
    <row r="104" spans="1:18" ht="36.75" customHeight="1" x14ac:dyDescent="0.3">
      <c r="A104" s="12">
        <v>102</v>
      </c>
      <c r="B104" s="13" t="s">
        <v>18</v>
      </c>
      <c r="C104" s="14" t="s">
        <v>145</v>
      </c>
      <c r="D104" s="14" t="s">
        <v>35</v>
      </c>
      <c r="E104" s="15" t="s">
        <v>21</v>
      </c>
      <c r="F104" s="16">
        <v>1878.5</v>
      </c>
      <c r="G104" s="16" t="s">
        <v>22</v>
      </c>
      <c r="H104" s="16" t="s">
        <v>22</v>
      </c>
      <c r="I104" s="16">
        <v>187.5</v>
      </c>
      <c r="J104" s="16">
        <v>1425</v>
      </c>
      <c r="K104" s="16" t="s">
        <v>22</v>
      </c>
      <c r="L104" s="16">
        <v>125</v>
      </c>
      <c r="M104" s="16" t="s">
        <v>22</v>
      </c>
      <c r="N104" s="16" t="s">
        <v>22</v>
      </c>
      <c r="O104" s="9">
        <f t="shared" si="12"/>
        <v>3616</v>
      </c>
      <c r="P104" s="16">
        <v>168.62</v>
      </c>
      <c r="Q104" s="10">
        <f t="shared" si="5"/>
        <v>3447.38</v>
      </c>
      <c r="R104" s="16" t="s">
        <v>22</v>
      </c>
    </row>
    <row r="105" spans="1:18" ht="36.75" customHeight="1" x14ac:dyDescent="0.3">
      <c r="A105" s="5">
        <v>103</v>
      </c>
      <c r="B105" s="13" t="s">
        <v>18</v>
      </c>
      <c r="C105" s="14" t="s">
        <v>146</v>
      </c>
      <c r="D105" s="14" t="s">
        <v>35</v>
      </c>
      <c r="E105" s="15" t="s">
        <v>21</v>
      </c>
      <c r="F105" s="16">
        <v>3631.77</v>
      </c>
      <c r="G105" s="16" t="s">
        <v>22</v>
      </c>
      <c r="H105" s="16" t="s">
        <v>22</v>
      </c>
      <c r="I105" s="16">
        <v>362.5</v>
      </c>
      <c r="J105" s="16">
        <v>2755</v>
      </c>
      <c r="K105" s="16" t="s">
        <v>22</v>
      </c>
      <c r="L105" s="16">
        <v>241.67</v>
      </c>
      <c r="M105" s="16" t="s">
        <v>22</v>
      </c>
      <c r="N105" s="16" t="s">
        <v>22</v>
      </c>
      <c r="O105" s="9">
        <f t="shared" si="12"/>
        <v>6990.9400000000005</v>
      </c>
      <c r="P105" s="16">
        <v>325.99</v>
      </c>
      <c r="Q105" s="10">
        <f t="shared" si="5"/>
        <v>6664.9500000000007</v>
      </c>
      <c r="R105" s="16" t="s">
        <v>22</v>
      </c>
    </row>
    <row r="106" spans="1:18" ht="36.75" customHeight="1" x14ac:dyDescent="0.3">
      <c r="A106" s="12">
        <v>104</v>
      </c>
      <c r="B106" s="13" t="s">
        <v>18</v>
      </c>
      <c r="C106" s="14" t="s">
        <v>147</v>
      </c>
      <c r="D106" s="14" t="s">
        <v>37</v>
      </c>
      <c r="E106" s="15" t="s">
        <v>21</v>
      </c>
      <c r="F106" s="16">
        <v>1220.5</v>
      </c>
      <c r="G106" s="16" t="s">
        <v>22</v>
      </c>
      <c r="H106" s="16" t="s">
        <v>22</v>
      </c>
      <c r="I106" s="16" t="s">
        <v>22</v>
      </c>
      <c r="J106" s="16">
        <v>1000</v>
      </c>
      <c r="K106" s="16" t="s">
        <v>22</v>
      </c>
      <c r="L106" s="16">
        <v>125</v>
      </c>
      <c r="M106" s="16" t="s">
        <v>22</v>
      </c>
      <c r="N106" s="16" t="s">
        <v>22</v>
      </c>
      <c r="O106" s="9">
        <f t="shared" si="12"/>
        <v>2345.5</v>
      </c>
      <c r="P106" s="16">
        <v>107.25</v>
      </c>
      <c r="Q106" s="10">
        <f t="shared" si="5"/>
        <v>2238.25</v>
      </c>
      <c r="R106" s="16" t="s">
        <v>22</v>
      </c>
    </row>
    <row r="107" spans="1:18" ht="36.75" customHeight="1" x14ac:dyDescent="0.3">
      <c r="A107" s="5">
        <v>105</v>
      </c>
      <c r="B107" s="13" t="s">
        <v>18</v>
      </c>
      <c r="C107" s="14" t="s">
        <v>148</v>
      </c>
      <c r="D107" s="14" t="s">
        <v>29</v>
      </c>
      <c r="E107" s="15" t="s">
        <v>21</v>
      </c>
      <c r="F107" s="16">
        <v>3379.5</v>
      </c>
      <c r="G107" s="16" t="s">
        <v>22</v>
      </c>
      <c r="H107" s="16" t="s">
        <v>22</v>
      </c>
      <c r="I107" s="16">
        <v>187.5</v>
      </c>
      <c r="J107" s="16">
        <v>1750</v>
      </c>
      <c r="K107" s="16" t="s">
        <v>22</v>
      </c>
      <c r="L107" s="16">
        <v>125</v>
      </c>
      <c r="M107" s="16" t="s">
        <v>22</v>
      </c>
      <c r="N107" s="16" t="s">
        <v>22</v>
      </c>
      <c r="O107" s="9">
        <f t="shared" si="12"/>
        <v>5442</v>
      </c>
      <c r="P107" s="16">
        <v>256.81</v>
      </c>
      <c r="Q107" s="10">
        <f t="shared" si="5"/>
        <v>5185.1899999999996</v>
      </c>
      <c r="R107" s="16" t="s">
        <v>22</v>
      </c>
    </row>
    <row r="108" spans="1:18" ht="36.75" customHeight="1" x14ac:dyDescent="0.3">
      <c r="A108" s="12">
        <v>106</v>
      </c>
      <c r="B108" s="13" t="s">
        <v>18</v>
      </c>
      <c r="C108" s="14" t="s">
        <v>149</v>
      </c>
      <c r="D108" s="14" t="s">
        <v>37</v>
      </c>
      <c r="E108" s="15" t="s">
        <v>21</v>
      </c>
      <c r="F108" s="16">
        <v>2359.63</v>
      </c>
      <c r="G108" s="16" t="s">
        <v>22</v>
      </c>
      <c r="H108" s="16" t="s">
        <v>22</v>
      </c>
      <c r="I108" s="16" t="s">
        <v>22</v>
      </c>
      <c r="J108" s="16">
        <v>1933.33</v>
      </c>
      <c r="K108" s="16" t="s">
        <v>22</v>
      </c>
      <c r="L108" s="16">
        <v>241.67</v>
      </c>
      <c r="M108" s="16" t="s">
        <v>22</v>
      </c>
      <c r="N108" s="16" t="s">
        <v>22</v>
      </c>
      <c r="O108" s="9">
        <f t="shared" si="12"/>
        <v>4534.63</v>
      </c>
      <c r="P108" s="16">
        <v>1317.6</v>
      </c>
      <c r="Q108" s="10">
        <f t="shared" si="5"/>
        <v>3217.03</v>
      </c>
      <c r="R108" s="16" t="s">
        <v>22</v>
      </c>
    </row>
    <row r="109" spans="1:18" ht="36.75" customHeight="1" x14ac:dyDescent="0.3">
      <c r="A109" s="5">
        <v>107</v>
      </c>
      <c r="B109" s="13" t="s">
        <v>18</v>
      </c>
      <c r="C109" s="14" t="s">
        <v>150</v>
      </c>
      <c r="D109" s="14" t="s">
        <v>37</v>
      </c>
      <c r="E109" s="15" t="s">
        <v>21</v>
      </c>
      <c r="F109" s="16">
        <f>SUM(2441+551.19)</f>
        <v>2992.19</v>
      </c>
      <c r="G109" s="16" t="s">
        <v>22</v>
      </c>
      <c r="H109" s="16" t="s">
        <v>22</v>
      </c>
      <c r="I109" s="16" t="s">
        <v>22</v>
      </c>
      <c r="J109" s="16">
        <f>SUM(2000+451.61)</f>
        <v>2451.61</v>
      </c>
      <c r="K109" s="16">
        <f>SUM(2000+451.61)</f>
        <v>2451.61</v>
      </c>
      <c r="L109" s="16">
        <f>SUM(250+56.45)</f>
        <v>306.45</v>
      </c>
      <c r="M109" s="16" t="s">
        <v>22</v>
      </c>
      <c r="N109" s="16" t="s">
        <v>22</v>
      </c>
      <c r="O109" s="9">
        <f t="shared" si="12"/>
        <v>8201.86</v>
      </c>
      <c r="P109" s="16">
        <f>SUM(2477.18+70.25)</f>
        <v>2547.4299999999998</v>
      </c>
      <c r="Q109" s="10">
        <f t="shared" si="5"/>
        <v>5654.43</v>
      </c>
      <c r="R109" s="16" t="s">
        <v>22</v>
      </c>
    </row>
    <row r="110" spans="1:18" ht="36.75" customHeight="1" x14ac:dyDescent="0.3">
      <c r="A110" s="12">
        <v>108</v>
      </c>
      <c r="B110" s="13" t="s">
        <v>18</v>
      </c>
      <c r="C110" s="14" t="s">
        <v>151</v>
      </c>
      <c r="D110" s="14" t="s">
        <v>56</v>
      </c>
      <c r="E110" s="15" t="s">
        <v>21</v>
      </c>
      <c r="F110" s="16">
        <f>SUM(1960+505.81)</f>
        <v>2465.81</v>
      </c>
      <c r="G110" s="16" t="s">
        <v>22</v>
      </c>
      <c r="H110" s="16" t="s">
        <v>22</v>
      </c>
      <c r="I110" s="16" t="s">
        <v>22</v>
      </c>
      <c r="J110" s="16">
        <f>SUM(2000+516.13)</f>
        <v>2516.13</v>
      </c>
      <c r="K110" s="16">
        <f>SUM(2000+516.13)</f>
        <v>2516.13</v>
      </c>
      <c r="L110" s="16">
        <f>SUM(250+64.52)</f>
        <v>314.52</v>
      </c>
      <c r="M110" s="16" t="s">
        <v>22</v>
      </c>
      <c r="N110" s="16" t="s">
        <v>22</v>
      </c>
      <c r="O110" s="9">
        <f t="shared" si="12"/>
        <v>7812.59</v>
      </c>
      <c r="P110" s="16">
        <f>SUM(458.66+185.65)</f>
        <v>644.31000000000006</v>
      </c>
      <c r="Q110" s="10">
        <f t="shared" si="5"/>
        <v>7168.28</v>
      </c>
      <c r="R110" s="16" t="s">
        <v>22</v>
      </c>
    </row>
    <row r="111" spans="1:18" ht="36.75" customHeight="1" x14ac:dyDescent="0.3">
      <c r="A111" s="5">
        <v>109</v>
      </c>
      <c r="B111" s="13" t="s">
        <v>18</v>
      </c>
      <c r="C111" s="14" t="s">
        <v>152</v>
      </c>
      <c r="D111" s="14" t="s">
        <v>35</v>
      </c>
      <c r="E111" s="15" t="s">
        <v>21</v>
      </c>
      <c r="F111" s="16">
        <v>3631.77</v>
      </c>
      <c r="G111" s="16" t="s">
        <v>22</v>
      </c>
      <c r="H111" s="16" t="s">
        <v>22</v>
      </c>
      <c r="I111" s="16">
        <v>362.5</v>
      </c>
      <c r="J111" s="16">
        <v>2755</v>
      </c>
      <c r="K111" s="16" t="s">
        <v>22</v>
      </c>
      <c r="L111" s="16">
        <v>241.67</v>
      </c>
      <c r="M111" s="16" t="s">
        <v>22</v>
      </c>
      <c r="N111" s="16" t="s">
        <v>22</v>
      </c>
      <c r="O111" s="9">
        <f t="shared" ref="O111" si="13">SUM(F111:N111)</f>
        <v>6990.9400000000005</v>
      </c>
      <c r="P111" s="16">
        <v>416.7</v>
      </c>
      <c r="Q111" s="10">
        <f t="shared" si="5"/>
        <v>6574.2400000000007</v>
      </c>
      <c r="R111" s="16" t="s">
        <v>22</v>
      </c>
    </row>
    <row r="112" spans="1:18" ht="36.75" customHeight="1" x14ac:dyDescent="0.3">
      <c r="A112" s="12">
        <v>110</v>
      </c>
      <c r="B112" s="13" t="s">
        <v>18</v>
      </c>
      <c r="C112" s="14" t="s">
        <v>153</v>
      </c>
      <c r="D112" s="14" t="s">
        <v>35</v>
      </c>
      <c r="E112" s="15" t="s">
        <v>21</v>
      </c>
      <c r="F112" s="16">
        <v>3631.77</v>
      </c>
      <c r="G112" s="16" t="s">
        <v>22</v>
      </c>
      <c r="H112" s="16" t="s">
        <v>22</v>
      </c>
      <c r="I112" s="16">
        <v>362.5</v>
      </c>
      <c r="J112" s="16">
        <v>2755</v>
      </c>
      <c r="K112" s="16" t="s">
        <v>22</v>
      </c>
      <c r="L112" s="16">
        <v>241.67</v>
      </c>
      <c r="M112" s="16" t="s">
        <v>22</v>
      </c>
      <c r="N112" s="16" t="s">
        <v>22</v>
      </c>
      <c r="O112" s="9">
        <f t="shared" ref="O112:O114" si="14">SUM(F112:N112)</f>
        <v>6990.9400000000005</v>
      </c>
      <c r="P112" s="16">
        <v>325.99</v>
      </c>
      <c r="Q112" s="10">
        <f t="shared" si="5"/>
        <v>6664.9500000000007</v>
      </c>
      <c r="R112" s="16" t="s">
        <v>22</v>
      </c>
    </row>
    <row r="113" spans="1:19" ht="36.75" customHeight="1" x14ac:dyDescent="0.3">
      <c r="A113" s="5">
        <v>111</v>
      </c>
      <c r="B113" s="13" t="s">
        <v>18</v>
      </c>
      <c r="C113" s="14" t="s">
        <v>154</v>
      </c>
      <c r="D113" s="14" t="s">
        <v>56</v>
      </c>
      <c r="E113" s="15" t="s">
        <v>21</v>
      </c>
      <c r="F113" s="16">
        <v>1894.67</v>
      </c>
      <c r="G113" s="16" t="s">
        <v>22</v>
      </c>
      <c r="H113" s="16" t="s">
        <v>22</v>
      </c>
      <c r="I113" s="16" t="s">
        <v>22</v>
      </c>
      <c r="J113" s="16">
        <v>1933.33</v>
      </c>
      <c r="K113" s="16" t="s">
        <v>22</v>
      </c>
      <c r="L113" s="16">
        <v>241.67</v>
      </c>
      <c r="M113" s="16" t="s">
        <v>22</v>
      </c>
      <c r="N113" s="16" t="s">
        <v>22</v>
      </c>
      <c r="O113" s="9">
        <f t="shared" si="14"/>
        <v>4069.67</v>
      </c>
      <c r="P113" s="16">
        <v>236.34</v>
      </c>
      <c r="Q113" s="10">
        <f t="shared" si="5"/>
        <v>3833.33</v>
      </c>
      <c r="R113" s="16" t="s">
        <v>22</v>
      </c>
    </row>
    <row r="114" spans="1:19" ht="36.75" customHeight="1" x14ac:dyDescent="0.3">
      <c r="A114" s="5">
        <v>112</v>
      </c>
      <c r="B114" s="13" t="s">
        <v>18</v>
      </c>
      <c r="C114" s="14" t="s">
        <v>155</v>
      </c>
      <c r="D114" s="14" t="s">
        <v>56</v>
      </c>
      <c r="E114" s="15" t="s">
        <v>21</v>
      </c>
      <c r="F114" s="16">
        <v>1894.67</v>
      </c>
      <c r="G114" s="16" t="s">
        <v>22</v>
      </c>
      <c r="H114" s="16" t="s">
        <v>22</v>
      </c>
      <c r="I114" s="16" t="s">
        <v>22</v>
      </c>
      <c r="J114" s="16">
        <v>1933.33</v>
      </c>
      <c r="K114" s="16" t="s">
        <v>22</v>
      </c>
      <c r="L114" s="16">
        <v>241.67</v>
      </c>
      <c r="M114" s="16" t="s">
        <v>22</v>
      </c>
      <c r="N114" s="16" t="s">
        <v>22</v>
      </c>
      <c r="O114" s="9">
        <f t="shared" si="14"/>
        <v>4069.67</v>
      </c>
      <c r="P114" s="16">
        <v>184.89</v>
      </c>
      <c r="Q114" s="10">
        <f t="shared" si="5"/>
        <v>3884.78</v>
      </c>
      <c r="R114" s="16" t="s">
        <v>22</v>
      </c>
    </row>
    <row r="115" spans="1:19" ht="36.75" customHeight="1" x14ac:dyDescent="0.3">
      <c r="A115" s="12">
        <v>113</v>
      </c>
      <c r="B115" s="13" t="s">
        <v>18</v>
      </c>
      <c r="C115" s="14" t="s">
        <v>180</v>
      </c>
      <c r="D115" s="38" t="s">
        <v>139</v>
      </c>
      <c r="E115" s="39" t="s">
        <v>21</v>
      </c>
      <c r="F115" s="42" t="s">
        <v>181</v>
      </c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/>
    </row>
    <row r="116" spans="1:19" ht="36.75" customHeight="1" x14ac:dyDescent="0.3">
      <c r="A116" s="5">
        <v>114</v>
      </c>
      <c r="B116" s="13" t="s">
        <v>156</v>
      </c>
      <c r="C116" s="14" t="s">
        <v>157</v>
      </c>
      <c r="D116" s="14" t="s">
        <v>158</v>
      </c>
      <c r="E116" s="15" t="s">
        <v>21</v>
      </c>
      <c r="F116" s="16">
        <v>9000</v>
      </c>
      <c r="G116" s="16" t="s">
        <v>22</v>
      </c>
      <c r="H116" s="16" t="s">
        <v>22</v>
      </c>
      <c r="I116" s="16" t="s">
        <v>22</v>
      </c>
      <c r="J116" s="16" t="s">
        <v>22</v>
      </c>
      <c r="K116" s="16" t="s">
        <v>22</v>
      </c>
      <c r="L116" s="16">
        <v>250</v>
      </c>
      <c r="M116" s="16" t="s">
        <v>22</v>
      </c>
      <c r="N116" s="16" t="s">
        <v>22</v>
      </c>
      <c r="O116" s="9">
        <v>9250</v>
      </c>
      <c r="P116" s="16">
        <v>629.15</v>
      </c>
      <c r="Q116" s="10">
        <f t="shared" si="5"/>
        <v>8620.85</v>
      </c>
      <c r="R116" s="16" t="s">
        <v>22</v>
      </c>
    </row>
    <row r="117" spans="1:19" ht="36.75" customHeight="1" x14ac:dyDescent="0.3">
      <c r="A117" s="12">
        <v>115</v>
      </c>
      <c r="B117" s="13" t="s">
        <v>156</v>
      </c>
      <c r="C117" s="14" t="s">
        <v>159</v>
      </c>
      <c r="D117" s="14" t="s">
        <v>160</v>
      </c>
      <c r="E117" s="15" t="s">
        <v>21</v>
      </c>
      <c r="F117" s="16">
        <v>6800</v>
      </c>
      <c r="G117" s="16" t="s">
        <v>22</v>
      </c>
      <c r="H117" s="16" t="s">
        <v>22</v>
      </c>
      <c r="I117" s="16" t="s">
        <v>22</v>
      </c>
      <c r="J117" s="16" t="s">
        <v>22</v>
      </c>
      <c r="K117" s="16" t="s">
        <v>22</v>
      </c>
      <c r="L117" s="16">
        <v>250</v>
      </c>
      <c r="M117" s="16" t="s">
        <v>22</v>
      </c>
      <c r="N117" s="16" t="s">
        <v>22</v>
      </c>
      <c r="O117" s="9">
        <v>7050</v>
      </c>
      <c r="P117" s="16">
        <v>1784.93</v>
      </c>
      <c r="Q117" s="10">
        <f t="shared" si="5"/>
        <v>5265.07</v>
      </c>
      <c r="R117" s="16" t="s">
        <v>22</v>
      </c>
      <c r="S117" s="26"/>
    </row>
    <row r="118" spans="1:19" ht="36.75" customHeight="1" x14ac:dyDescent="0.3">
      <c r="A118" s="5">
        <v>116</v>
      </c>
      <c r="B118" s="13" t="s">
        <v>156</v>
      </c>
      <c r="C118" s="14" t="s">
        <v>161</v>
      </c>
      <c r="D118" s="14" t="s">
        <v>158</v>
      </c>
      <c r="E118" s="15" t="s">
        <v>21</v>
      </c>
      <c r="F118" s="16">
        <v>9000</v>
      </c>
      <c r="G118" s="16" t="s">
        <v>22</v>
      </c>
      <c r="H118" s="16" t="s">
        <v>22</v>
      </c>
      <c r="I118" s="16" t="s">
        <v>22</v>
      </c>
      <c r="J118" s="16" t="s">
        <v>22</v>
      </c>
      <c r="K118" s="16" t="s">
        <v>22</v>
      </c>
      <c r="L118" s="16">
        <v>250</v>
      </c>
      <c r="M118" s="16" t="s">
        <v>22</v>
      </c>
      <c r="N118" s="16" t="s">
        <v>22</v>
      </c>
      <c r="O118" s="9">
        <v>9250</v>
      </c>
      <c r="P118" s="16">
        <v>629.15</v>
      </c>
      <c r="Q118" s="10">
        <f t="shared" si="5"/>
        <v>8620.85</v>
      </c>
      <c r="R118" s="16" t="s">
        <v>22</v>
      </c>
      <c r="S118" s="26"/>
    </row>
    <row r="119" spans="1:19" ht="36.75" customHeight="1" x14ac:dyDescent="0.3">
      <c r="A119" s="5">
        <v>117</v>
      </c>
      <c r="B119" s="13" t="s">
        <v>156</v>
      </c>
      <c r="C119" s="14" t="s">
        <v>162</v>
      </c>
      <c r="D119" s="14" t="s">
        <v>163</v>
      </c>
      <c r="E119" s="15" t="s">
        <v>21</v>
      </c>
      <c r="F119" s="16">
        <v>6800</v>
      </c>
      <c r="G119" s="16" t="s">
        <v>22</v>
      </c>
      <c r="H119" s="16" t="s">
        <v>22</v>
      </c>
      <c r="I119" s="16" t="s">
        <v>22</v>
      </c>
      <c r="J119" s="16" t="s">
        <v>22</v>
      </c>
      <c r="K119" s="16" t="s">
        <v>22</v>
      </c>
      <c r="L119" s="16">
        <v>250</v>
      </c>
      <c r="M119" s="16" t="s">
        <v>22</v>
      </c>
      <c r="N119" s="16"/>
      <c r="O119" s="9">
        <v>7050</v>
      </c>
      <c r="P119" s="16">
        <v>2960.63</v>
      </c>
      <c r="Q119" s="10">
        <f t="shared" si="5"/>
        <v>4089.37</v>
      </c>
      <c r="R119" s="16" t="s">
        <v>22</v>
      </c>
      <c r="S119" s="26"/>
    </row>
    <row r="120" spans="1:19" ht="36.75" customHeight="1" x14ac:dyDescent="0.3">
      <c r="A120" s="12">
        <v>118</v>
      </c>
      <c r="B120" s="13" t="s">
        <v>156</v>
      </c>
      <c r="C120" s="14" t="s">
        <v>164</v>
      </c>
      <c r="D120" s="14" t="s">
        <v>165</v>
      </c>
      <c r="E120" s="15" t="s">
        <v>21</v>
      </c>
      <c r="F120" s="16">
        <v>6800</v>
      </c>
      <c r="G120" s="16" t="s">
        <v>22</v>
      </c>
      <c r="H120" s="16" t="s">
        <v>22</v>
      </c>
      <c r="I120" s="16" t="s">
        <v>22</v>
      </c>
      <c r="J120" s="16" t="s">
        <v>22</v>
      </c>
      <c r="K120" s="16" t="s">
        <v>22</v>
      </c>
      <c r="L120" s="16">
        <v>250</v>
      </c>
      <c r="M120" s="16" t="s">
        <v>22</v>
      </c>
      <c r="N120" s="16" t="s">
        <v>22</v>
      </c>
      <c r="O120" s="9">
        <f>SUM(F120:N120)</f>
        <v>7050</v>
      </c>
      <c r="P120" s="16">
        <v>426.93</v>
      </c>
      <c r="Q120" s="10">
        <f t="shared" ref="Q120:Q124" si="15">O120-P120</f>
        <v>6623.07</v>
      </c>
      <c r="R120" s="16" t="s">
        <v>22</v>
      </c>
      <c r="S120" s="26"/>
    </row>
    <row r="121" spans="1:19" s="2" customFormat="1" ht="36.75" customHeight="1" x14ac:dyDescent="0.3">
      <c r="A121" s="5">
        <v>119</v>
      </c>
      <c r="B121" s="13" t="s">
        <v>156</v>
      </c>
      <c r="C121" s="27" t="s">
        <v>166</v>
      </c>
      <c r="D121" s="27" t="s">
        <v>165</v>
      </c>
      <c r="E121" s="28" t="s">
        <v>21</v>
      </c>
      <c r="F121" s="16">
        <v>6800</v>
      </c>
      <c r="G121" s="16" t="s">
        <v>22</v>
      </c>
      <c r="H121" s="16" t="s">
        <v>22</v>
      </c>
      <c r="I121" s="16" t="s">
        <v>22</v>
      </c>
      <c r="J121" s="16" t="s">
        <v>22</v>
      </c>
      <c r="K121" s="16" t="s">
        <v>22</v>
      </c>
      <c r="L121" s="16">
        <v>250</v>
      </c>
      <c r="M121" s="16" t="s">
        <v>22</v>
      </c>
      <c r="N121" s="16" t="s">
        <v>22</v>
      </c>
      <c r="O121" s="9">
        <f>SUM(F121:N121)</f>
        <v>7050</v>
      </c>
      <c r="P121" s="16">
        <v>426.93</v>
      </c>
      <c r="Q121" s="10">
        <f t="shared" si="15"/>
        <v>6623.07</v>
      </c>
      <c r="R121" s="16" t="s">
        <v>22</v>
      </c>
      <c r="S121" s="26"/>
    </row>
    <row r="122" spans="1:19" s="2" customFormat="1" ht="36.75" customHeight="1" x14ac:dyDescent="0.3">
      <c r="A122" s="12">
        <v>120</v>
      </c>
      <c r="B122" s="13" t="s">
        <v>156</v>
      </c>
      <c r="C122" s="27" t="s">
        <v>167</v>
      </c>
      <c r="D122" s="27" t="s">
        <v>163</v>
      </c>
      <c r="E122" s="28" t="s">
        <v>21</v>
      </c>
      <c r="F122" s="16">
        <v>6800</v>
      </c>
      <c r="G122" s="16" t="s">
        <v>22</v>
      </c>
      <c r="H122" s="16" t="s">
        <v>22</v>
      </c>
      <c r="I122" s="16" t="s">
        <v>22</v>
      </c>
      <c r="J122" s="16" t="s">
        <v>22</v>
      </c>
      <c r="K122" s="16" t="s">
        <v>22</v>
      </c>
      <c r="L122" s="16">
        <v>250</v>
      </c>
      <c r="M122" s="16" t="s">
        <v>22</v>
      </c>
      <c r="N122" s="16" t="s">
        <v>22</v>
      </c>
      <c r="O122" s="9">
        <f t="shared" ref="O122:O124" si="16">SUM(F122:N122)</f>
        <v>7050</v>
      </c>
      <c r="P122" s="16">
        <v>398.92</v>
      </c>
      <c r="Q122" s="10">
        <f t="shared" si="15"/>
        <v>6651.08</v>
      </c>
      <c r="R122" s="16" t="s">
        <v>22</v>
      </c>
    </row>
    <row r="123" spans="1:19" ht="36.75" customHeight="1" x14ac:dyDescent="0.3">
      <c r="A123" s="5">
        <v>121</v>
      </c>
      <c r="B123" s="13" t="s">
        <v>156</v>
      </c>
      <c r="C123" s="29" t="s">
        <v>168</v>
      </c>
      <c r="D123" s="30" t="s">
        <v>160</v>
      </c>
      <c r="E123" s="31" t="s">
        <v>21</v>
      </c>
      <c r="F123" s="16">
        <v>6800</v>
      </c>
      <c r="G123" s="16" t="s">
        <v>22</v>
      </c>
      <c r="H123" s="16" t="s">
        <v>22</v>
      </c>
      <c r="I123" s="16" t="s">
        <v>22</v>
      </c>
      <c r="J123" s="16" t="s">
        <v>22</v>
      </c>
      <c r="K123" s="16" t="s">
        <v>22</v>
      </c>
      <c r="L123" s="16">
        <v>250</v>
      </c>
      <c r="M123" s="16" t="s">
        <v>22</v>
      </c>
      <c r="N123" s="32" t="s">
        <v>169</v>
      </c>
      <c r="O123" s="9">
        <f t="shared" si="16"/>
        <v>7050</v>
      </c>
      <c r="P123" s="33">
        <v>387.85</v>
      </c>
      <c r="Q123" s="10">
        <f t="shared" si="15"/>
        <v>6662.15</v>
      </c>
      <c r="R123" s="16" t="s">
        <v>22</v>
      </c>
      <c r="S123" s="34"/>
    </row>
    <row r="124" spans="1:19" ht="36.75" customHeight="1" x14ac:dyDescent="0.3">
      <c r="A124" s="5">
        <v>122</v>
      </c>
      <c r="B124" s="13" t="s">
        <v>156</v>
      </c>
      <c r="C124" s="29" t="s">
        <v>170</v>
      </c>
      <c r="D124" s="30" t="s">
        <v>171</v>
      </c>
      <c r="E124" s="31" t="s">
        <v>21</v>
      </c>
      <c r="F124" s="16">
        <v>9000</v>
      </c>
      <c r="G124" s="16" t="s">
        <v>22</v>
      </c>
      <c r="H124" s="16" t="s">
        <v>22</v>
      </c>
      <c r="I124" s="16" t="s">
        <v>22</v>
      </c>
      <c r="J124" s="16" t="s">
        <v>22</v>
      </c>
      <c r="K124" s="16" t="s">
        <v>22</v>
      </c>
      <c r="L124" s="16">
        <v>250</v>
      </c>
      <c r="M124" s="16" t="s">
        <v>22</v>
      </c>
      <c r="N124" s="32" t="s">
        <v>169</v>
      </c>
      <c r="O124" s="9">
        <f t="shared" si="16"/>
        <v>9250</v>
      </c>
      <c r="P124" s="33">
        <v>434.7</v>
      </c>
      <c r="Q124" s="10">
        <f t="shared" si="15"/>
        <v>8815.2999999999993</v>
      </c>
      <c r="R124" s="16" t="s">
        <v>22</v>
      </c>
      <c r="S124" s="34"/>
    </row>
  </sheetData>
  <mergeCells count="2">
    <mergeCell ref="A1:R1"/>
    <mergeCell ref="F115:R115"/>
  </mergeCells>
  <pageMargins left="0.70866141732283472" right="0.70866141732283472" top="0.74803149606299213" bottom="0.74803149606299213" header="0.31496062992125984" footer="0.31496062992125984"/>
  <pageSetup scale="30" fitToHeight="0" orientation="landscape" horizontalDpi="0" verticalDpi="0" r:id="rId1"/>
  <headerFooter>
    <oddHeader>&amp;C&amp;"-,Negrita"&amp;72NOVIEMBRE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A4E4-458B-4139-9CD5-319B318CB2A6}">
  <sheetPr>
    <pageSetUpPr fitToPage="1"/>
  </sheetPr>
  <dimension ref="A1:S129"/>
  <sheetViews>
    <sheetView view="pageLayout" topLeftCell="D125" zoomScale="73" zoomScaleNormal="100" zoomScalePageLayoutView="73" workbookViewId="0">
      <selection activeCell="A3" sqref="A3:R126"/>
    </sheetView>
  </sheetViews>
  <sheetFormatPr baseColWidth="10" defaultColWidth="11.42578125" defaultRowHeight="18.75" x14ac:dyDescent="0.3"/>
  <cols>
    <col min="1" max="1" width="5.7109375" style="35" customWidth="1"/>
    <col min="2" max="2" width="10" style="36" customWidth="1"/>
    <col min="3" max="3" width="67.5703125" style="1" customWidth="1"/>
    <col min="4" max="4" width="48.42578125" style="1" bestFit="1" customWidth="1"/>
    <col min="5" max="5" width="61.85546875" style="1" bestFit="1" customWidth="1"/>
    <col min="6" max="6" width="16.42578125" style="2" customWidth="1"/>
    <col min="7" max="7" width="15.7109375" style="36" bestFit="1" customWidth="1"/>
    <col min="8" max="8" width="13.42578125" style="2" bestFit="1" customWidth="1"/>
    <col min="9" max="9" width="14.85546875" style="2" bestFit="1" customWidth="1"/>
    <col min="10" max="10" width="16.42578125" style="2" customWidth="1"/>
    <col min="11" max="11" width="16.42578125" style="2" bestFit="1" customWidth="1"/>
    <col min="12" max="12" width="14.85546875" style="2" bestFit="1" customWidth="1"/>
    <col min="13" max="13" width="19.28515625" style="2" customWidth="1"/>
    <col min="14" max="14" width="17.5703125" style="2" bestFit="1" customWidth="1"/>
    <col min="15" max="16" width="16.42578125" style="2" bestFit="1" customWidth="1"/>
    <col min="17" max="17" width="17" style="2" customWidth="1"/>
    <col min="18" max="18" width="14.85546875" style="2" bestFit="1" customWidth="1"/>
    <col min="19" max="19" width="14.85546875" style="1" bestFit="1" customWidth="1"/>
    <col min="20" max="16384" width="11.42578125" style="1"/>
  </cols>
  <sheetData>
    <row r="1" spans="1:19" ht="69" customHeight="1" thickBot="1" x14ac:dyDescent="1.0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s="4" customFormat="1" ht="53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</row>
    <row r="3" spans="1:19" s="11" customFormat="1" ht="36.75" customHeight="1" x14ac:dyDescent="0.3">
      <c r="A3" s="5">
        <v>1</v>
      </c>
      <c r="B3" s="6" t="s">
        <v>18</v>
      </c>
      <c r="C3" s="7" t="s">
        <v>19</v>
      </c>
      <c r="D3" s="7" t="s">
        <v>20</v>
      </c>
      <c r="E3" s="8" t="s">
        <v>21</v>
      </c>
      <c r="F3" s="9">
        <v>5835</v>
      </c>
      <c r="G3" s="9" t="s">
        <v>22</v>
      </c>
      <c r="H3" s="9" t="s">
        <v>22</v>
      </c>
      <c r="I3" s="9">
        <v>375</v>
      </c>
      <c r="J3" s="9">
        <v>3000</v>
      </c>
      <c r="K3" s="9">
        <v>3000</v>
      </c>
      <c r="L3" s="9">
        <v>250</v>
      </c>
      <c r="M3" s="9" t="s">
        <v>22</v>
      </c>
      <c r="N3" s="9" t="s">
        <v>22</v>
      </c>
      <c r="O3" s="9">
        <f>SUM(F3+J3+K3+L3)</f>
        <v>12085</v>
      </c>
      <c r="P3" s="9">
        <v>1323.65</v>
      </c>
      <c r="Q3" s="10">
        <f>O3-P3</f>
        <v>10761.35</v>
      </c>
      <c r="R3" s="9" t="s">
        <v>22</v>
      </c>
    </row>
    <row r="4" spans="1:19" ht="36.75" customHeight="1" x14ac:dyDescent="0.3">
      <c r="A4" s="12">
        <v>2</v>
      </c>
      <c r="B4" s="13" t="s">
        <v>18</v>
      </c>
      <c r="C4" s="14" t="s">
        <v>23</v>
      </c>
      <c r="D4" s="14" t="s">
        <v>24</v>
      </c>
      <c r="E4" s="15" t="s">
        <v>21</v>
      </c>
      <c r="F4" s="16">
        <v>16000</v>
      </c>
      <c r="G4" s="16" t="s">
        <v>22</v>
      </c>
      <c r="H4" s="17" t="s">
        <v>22</v>
      </c>
      <c r="I4" s="17">
        <f>12.5+362.5</f>
        <v>375</v>
      </c>
      <c r="J4" s="16">
        <v>7500</v>
      </c>
      <c r="K4" s="17">
        <v>7500</v>
      </c>
      <c r="L4" s="17">
        <v>250</v>
      </c>
      <c r="M4" s="17">
        <v>7000</v>
      </c>
      <c r="N4" s="16" t="s">
        <v>22</v>
      </c>
      <c r="O4" s="9">
        <f>SUM(F4+I4+J4+K4+L4+M4)</f>
        <v>38625</v>
      </c>
      <c r="P4" s="16">
        <v>12071.29</v>
      </c>
      <c r="Q4" s="10">
        <f t="shared" ref="Q4:Q51" si="0">O4-P4</f>
        <v>26553.71</v>
      </c>
      <c r="R4" s="16" t="s">
        <v>22</v>
      </c>
    </row>
    <row r="5" spans="1:19" ht="36.75" customHeight="1" x14ac:dyDescent="0.3">
      <c r="A5" s="5">
        <v>3</v>
      </c>
      <c r="B5" s="13" t="s">
        <v>18</v>
      </c>
      <c r="C5" s="14" t="s">
        <v>25</v>
      </c>
      <c r="D5" s="14" t="s">
        <v>26</v>
      </c>
      <c r="E5" s="15" t="s">
        <v>21</v>
      </c>
      <c r="F5" s="16">
        <v>10500</v>
      </c>
      <c r="G5" s="16" t="s">
        <v>22</v>
      </c>
      <c r="H5" s="16" t="s">
        <v>22</v>
      </c>
      <c r="I5" s="17">
        <f>12.5+362.5</f>
        <v>375</v>
      </c>
      <c r="J5" s="17">
        <v>5250</v>
      </c>
      <c r="K5" s="17">
        <v>5250</v>
      </c>
      <c r="L5" s="16">
        <v>250</v>
      </c>
      <c r="M5" s="16">
        <v>6000</v>
      </c>
      <c r="N5" s="16" t="s">
        <v>22</v>
      </c>
      <c r="O5" s="9">
        <f>SUM(F5+I5+J5+K5+L5+M5)</f>
        <v>27625</v>
      </c>
      <c r="P5" s="16">
        <v>2819.06</v>
      </c>
      <c r="Q5" s="10">
        <f>O5-P5</f>
        <v>24805.94</v>
      </c>
      <c r="R5" s="18" t="s">
        <v>22</v>
      </c>
      <c r="S5" s="19"/>
    </row>
    <row r="6" spans="1:19" ht="36.75" customHeight="1" x14ac:dyDescent="0.3">
      <c r="A6" s="12">
        <v>4</v>
      </c>
      <c r="B6" s="13" t="s">
        <v>18</v>
      </c>
      <c r="C6" s="14" t="s">
        <v>27</v>
      </c>
      <c r="D6" s="14" t="s">
        <v>20</v>
      </c>
      <c r="E6" s="15" t="s">
        <v>21</v>
      </c>
      <c r="F6" s="16">
        <v>5835</v>
      </c>
      <c r="G6" s="16" t="s">
        <v>22</v>
      </c>
      <c r="H6" s="16" t="s">
        <v>22</v>
      </c>
      <c r="I6" s="17">
        <v>375</v>
      </c>
      <c r="J6" s="17">
        <v>3000</v>
      </c>
      <c r="K6" s="17">
        <v>3000</v>
      </c>
      <c r="L6" s="16">
        <v>250</v>
      </c>
      <c r="M6" s="16" t="s">
        <v>22</v>
      </c>
      <c r="N6" s="16" t="s">
        <v>22</v>
      </c>
      <c r="O6" s="9">
        <f>SUM(F6:M6)</f>
        <v>12460</v>
      </c>
      <c r="P6" s="16">
        <v>1344.79</v>
      </c>
      <c r="Q6" s="10">
        <f>O6-P6</f>
        <v>11115.21</v>
      </c>
      <c r="R6" s="18" t="s">
        <v>22</v>
      </c>
      <c r="S6" s="19"/>
    </row>
    <row r="7" spans="1:19" ht="36.75" customHeight="1" x14ac:dyDescent="0.3">
      <c r="A7" s="5">
        <v>5</v>
      </c>
      <c r="B7" s="13" t="s">
        <v>18</v>
      </c>
      <c r="C7" s="14" t="s">
        <v>28</v>
      </c>
      <c r="D7" s="14" t="s">
        <v>29</v>
      </c>
      <c r="E7" s="15" t="s">
        <v>21</v>
      </c>
      <c r="F7" s="16">
        <f>6759</f>
        <v>6759</v>
      </c>
      <c r="G7" s="16" t="s">
        <v>22</v>
      </c>
      <c r="H7" s="16" t="s">
        <v>22</v>
      </c>
      <c r="I7" s="16">
        <v>375</v>
      </c>
      <c r="J7" s="16">
        <v>3500</v>
      </c>
      <c r="K7" s="16">
        <v>3500</v>
      </c>
      <c r="L7" s="16">
        <v>250</v>
      </c>
      <c r="M7" s="16" t="s">
        <v>22</v>
      </c>
      <c r="N7" s="16" t="s">
        <v>22</v>
      </c>
      <c r="O7" s="9">
        <f>SUM(F7:M7)</f>
        <v>14384</v>
      </c>
      <c r="P7" s="16">
        <v>1618.26</v>
      </c>
      <c r="Q7" s="10">
        <f>O7-P7</f>
        <v>12765.74</v>
      </c>
      <c r="R7" s="16" t="s">
        <v>22</v>
      </c>
    </row>
    <row r="8" spans="1:19" ht="36.75" customHeight="1" x14ac:dyDescent="0.3">
      <c r="A8" s="5">
        <v>6</v>
      </c>
      <c r="B8" s="13" t="s">
        <v>18</v>
      </c>
      <c r="C8" s="14" t="s">
        <v>30</v>
      </c>
      <c r="D8" s="14" t="s">
        <v>31</v>
      </c>
      <c r="E8" s="15" t="s">
        <v>21</v>
      </c>
      <c r="F8" s="16">
        <f>2281</f>
        <v>2281</v>
      </c>
      <c r="G8" s="16" t="s">
        <v>22</v>
      </c>
      <c r="H8" s="16">
        <v>50</v>
      </c>
      <c r="I8" s="16" t="s">
        <v>22</v>
      </c>
      <c r="J8" s="16">
        <v>2000</v>
      </c>
      <c r="K8" s="16">
        <v>2000</v>
      </c>
      <c r="L8" s="16">
        <v>250</v>
      </c>
      <c r="M8" s="16" t="s">
        <v>22</v>
      </c>
      <c r="N8" s="16" t="s">
        <v>22</v>
      </c>
      <c r="O8" s="9">
        <f t="shared" ref="O8:O65" si="1">SUM(F8:M8)</f>
        <v>6581</v>
      </c>
      <c r="P8" s="16">
        <v>618.36</v>
      </c>
      <c r="Q8" s="10">
        <f>O8-P8</f>
        <v>5962.64</v>
      </c>
      <c r="R8" s="16" t="s">
        <v>22</v>
      </c>
    </row>
    <row r="9" spans="1:19" ht="36.75" customHeight="1" x14ac:dyDescent="0.3">
      <c r="A9" s="12">
        <v>7</v>
      </c>
      <c r="B9" s="13" t="s">
        <v>18</v>
      </c>
      <c r="C9" s="14" t="s">
        <v>32</v>
      </c>
      <c r="D9" s="14" t="s">
        <v>33</v>
      </c>
      <c r="E9" s="15" t="s">
        <v>21</v>
      </c>
      <c r="F9" s="16">
        <v>10261</v>
      </c>
      <c r="G9" s="16" t="s">
        <v>22</v>
      </c>
      <c r="H9" s="16" t="s">
        <v>22</v>
      </c>
      <c r="I9" s="16">
        <f>362.5+12.5</f>
        <v>375</v>
      </c>
      <c r="J9" s="16">
        <v>5000</v>
      </c>
      <c r="K9" s="16">
        <v>5000</v>
      </c>
      <c r="L9" s="16">
        <v>250</v>
      </c>
      <c r="M9" s="16" t="s">
        <v>22</v>
      </c>
      <c r="N9" s="16" t="s">
        <v>22</v>
      </c>
      <c r="O9" s="9">
        <f t="shared" si="1"/>
        <v>20886</v>
      </c>
      <c r="P9" s="16">
        <v>2451.4499999999998</v>
      </c>
      <c r="Q9" s="10">
        <f>O9-P9</f>
        <v>18434.55</v>
      </c>
      <c r="R9" s="16" t="s">
        <v>22</v>
      </c>
    </row>
    <row r="10" spans="1:19" ht="36.75" customHeight="1" x14ac:dyDescent="0.3">
      <c r="A10" s="5">
        <v>8</v>
      </c>
      <c r="B10" s="13" t="s">
        <v>18</v>
      </c>
      <c r="C10" s="14" t="s">
        <v>34</v>
      </c>
      <c r="D10" s="14" t="s">
        <v>35</v>
      </c>
      <c r="E10" s="15" t="s">
        <v>21</v>
      </c>
      <c r="F10" s="16">
        <f>3757</f>
        <v>3757</v>
      </c>
      <c r="G10" s="16" t="s">
        <v>22</v>
      </c>
      <c r="H10" s="16" t="s">
        <v>22</v>
      </c>
      <c r="I10" s="16">
        <v>375</v>
      </c>
      <c r="J10" s="16">
        <v>2850</v>
      </c>
      <c r="K10" s="16">
        <v>2850</v>
      </c>
      <c r="L10" s="16">
        <v>250</v>
      </c>
      <c r="M10" s="16" t="s">
        <v>22</v>
      </c>
      <c r="N10" s="16" t="s">
        <v>22</v>
      </c>
      <c r="O10" s="9">
        <f t="shared" si="1"/>
        <v>10082</v>
      </c>
      <c r="P10" s="16">
        <v>2374.65</v>
      </c>
      <c r="Q10" s="10">
        <f t="shared" si="0"/>
        <v>7707.35</v>
      </c>
      <c r="R10" s="16" t="s">
        <v>22</v>
      </c>
    </row>
    <row r="11" spans="1:19" ht="36.75" customHeight="1" x14ac:dyDescent="0.3">
      <c r="A11" s="12">
        <v>9</v>
      </c>
      <c r="B11" s="13" t="s">
        <v>18</v>
      </c>
      <c r="C11" s="14" t="s">
        <v>36</v>
      </c>
      <c r="D11" s="14" t="s">
        <v>37</v>
      </c>
      <c r="E11" s="15" t="s">
        <v>21</v>
      </c>
      <c r="F11" s="16">
        <v>2441</v>
      </c>
      <c r="G11" s="16" t="s">
        <v>22</v>
      </c>
      <c r="H11" s="16" t="s">
        <v>22</v>
      </c>
      <c r="I11" s="16" t="s">
        <v>22</v>
      </c>
      <c r="J11" s="16">
        <v>2000</v>
      </c>
      <c r="K11" s="16">
        <v>2384</v>
      </c>
      <c r="L11" s="16">
        <v>250</v>
      </c>
      <c r="M11" s="16" t="s">
        <v>22</v>
      </c>
      <c r="N11" s="16" t="s">
        <v>22</v>
      </c>
      <c r="O11" s="9">
        <f>SUM(F11:M11)</f>
        <v>7075</v>
      </c>
      <c r="P11" s="16">
        <v>681.66</v>
      </c>
      <c r="Q11" s="10">
        <f>O11-P11</f>
        <v>6393.34</v>
      </c>
      <c r="R11" s="16" t="s">
        <v>22</v>
      </c>
    </row>
    <row r="12" spans="1:19" ht="36.75" customHeight="1" x14ac:dyDescent="0.3">
      <c r="A12" s="5">
        <v>10</v>
      </c>
      <c r="B12" s="13" t="s">
        <v>18</v>
      </c>
      <c r="C12" s="14" t="s">
        <v>38</v>
      </c>
      <c r="D12" s="14" t="s">
        <v>31</v>
      </c>
      <c r="E12" s="15" t="s">
        <v>21</v>
      </c>
      <c r="F12" s="16">
        <v>2281</v>
      </c>
      <c r="G12" s="16" t="s">
        <v>22</v>
      </c>
      <c r="H12" s="16">
        <v>50</v>
      </c>
      <c r="I12" s="16" t="s">
        <v>22</v>
      </c>
      <c r="J12" s="16">
        <v>2000</v>
      </c>
      <c r="K12" s="16">
        <v>2000</v>
      </c>
      <c r="L12" s="16">
        <v>250</v>
      </c>
      <c r="M12" s="16" t="s">
        <v>22</v>
      </c>
      <c r="N12" s="16" t="s">
        <v>22</v>
      </c>
      <c r="O12" s="9">
        <f t="shared" si="1"/>
        <v>6581</v>
      </c>
      <c r="P12" s="16">
        <v>1400.24</v>
      </c>
      <c r="Q12" s="10">
        <f>O12-P12</f>
        <v>5180.76</v>
      </c>
      <c r="R12" s="16" t="s">
        <v>22</v>
      </c>
    </row>
    <row r="13" spans="1:19" ht="36.75" customHeight="1" x14ac:dyDescent="0.3">
      <c r="A13" s="5">
        <v>11</v>
      </c>
      <c r="B13" s="13" t="s">
        <v>18</v>
      </c>
      <c r="C13" s="14" t="s">
        <v>39</v>
      </c>
      <c r="D13" s="14" t="s">
        <v>40</v>
      </c>
      <c r="E13" s="15" t="s">
        <v>21</v>
      </c>
      <c r="F13" s="16">
        <f>3987</f>
        <v>3987</v>
      </c>
      <c r="G13" s="16" t="s">
        <v>22</v>
      </c>
      <c r="H13" s="16" t="s">
        <v>22</v>
      </c>
      <c r="I13" s="16">
        <v>375</v>
      </c>
      <c r="J13" s="16">
        <v>2850</v>
      </c>
      <c r="K13" s="16">
        <v>2850</v>
      </c>
      <c r="L13" s="16">
        <v>250</v>
      </c>
      <c r="M13" s="16" t="s">
        <v>22</v>
      </c>
      <c r="N13" s="16" t="s">
        <v>22</v>
      </c>
      <c r="O13" s="9">
        <f t="shared" si="1"/>
        <v>10312</v>
      </c>
      <c r="P13" s="16">
        <v>2530.29</v>
      </c>
      <c r="Q13" s="10">
        <f t="shared" si="0"/>
        <v>7781.71</v>
      </c>
      <c r="R13" s="16" t="s">
        <v>22</v>
      </c>
    </row>
    <row r="14" spans="1:19" ht="36.75" customHeight="1" x14ac:dyDescent="0.3">
      <c r="A14" s="12">
        <v>12</v>
      </c>
      <c r="B14" s="13" t="s">
        <v>18</v>
      </c>
      <c r="C14" s="14" t="s">
        <v>41</v>
      </c>
      <c r="D14" s="14" t="s">
        <v>20</v>
      </c>
      <c r="E14" s="15" t="s">
        <v>21</v>
      </c>
      <c r="F14" s="16">
        <v>5835</v>
      </c>
      <c r="G14" s="16" t="s">
        <v>22</v>
      </c>
      <c r="H14" s="16" t="s">
        <v>22</v>
      </c>
      <c r="I14" s="16">
        <v>375</v>
      </c>
      <c r="J14" s="16">
        <v>3000</v>
      </c>
      <c r="K14" s="16">
        <v>3000</v>
      </c>
      <c r="L14" s="16">
        <v>250</v>
      </c>
      <c r="M14" s="16" t="s">
        <v>22</v>
      </c>
      <c r="N14" s="16" t="s">
        <v>22</v>
      </c>
      <c r="O14" s="9">
        <f>SUM(F14:M14)</f>
        <v>12460</v>
      </c>
      <c r="P14" s="16">
        <v>3055.84</v>
      </c>
      <c r="Q14" s="10">
        <f t="shared" si="0"/>
        <v>9404.16</v>
      </c>
      <c r="R14" s="16" t="s">
        <v>22</v>
      </c>
    </row>
    <row r="15" spans="1:19" ht="36.75" customHeight="1" x14ac:dyDescent="0.3">
      <c r="A15" s="5">
        <v>13</v>
      </c>
      <c r="B15" s="13" t="s">
        <v>18</v>
      </c>
      <c r="C15" s="14" t="s">
        <v>42</v>
      </c>
      <c r="D15" s="14" t="s">
        <v>33</v>
      </c>
      <c r="E15" s="15" t="s">
        <v>21</v>
      </c>
      <c r="F15" s="16">
        <v>10261</v>
      </c>
      <c r="G15" s="16" t="s">
        <v>22</v>
      </c>
      <c r="H15" s="16" t="s">
        <v>22</v>
      </c>
      <c r="I15" s="16">
        <v>375</v>
      </c>
      <c r="J15" s="16">
        <v>5000</v>
      </c>
      <c r="K15" s="16">
        <v>5000</v>
      </c>
      <c r="L15" s="16">
        <v>250</v>
      </c>
      <c r="M15" s="16" t="s">
        <v>22</v>
      </c>
      <c r="N15" s="16" t="s">
        <v>22</v>
      </c>
      <c r="O15" s="9">
        <f t="shared" si="1"/>
        <v>20886</v>
      </c>
      <c r="P15" s="16">
        <v>7832.9</v>
      </c>
      <c r="Q15" s="10">
        <f>O15-P15</f>
        <v>13053.1</v>
      </c>
      <c r="R15" s="16" t="s">
        <v>22</v>
      </c>
    </row>
    <row r="16" spans="1:19" ht="36.75" customHeight="1" x14ac:dyDescent="0.3">
      <c r="A16" s="12">
        <v>14</v>
      </c>
      <c r="B16" s="13" t="s">
        <v>18</v>
      </c>
      <c r="C16" s="14" t="s">
        <v>43</v>
      </c>
      <c r="D16" s="14" t="s">
        <v>40</v>
      </c>
      <c r="E16" s="15" t="s">
        <v>21</v>
      </c>
      <c r="F16" s="16">
        <v>5835</v>
      </c>
      <c r="G16" s="16" t="s">
        <v>22</v>
      </c>
      <c r="H16" s="16" t="s">
        <v>22</v>
      </c>
      <c r="I16" s="16">
        <v>375</v>
      </c>
      <c r="J16" s="16">
        <v>3000</v>
      </c>
      <c r="K16" s="16">
        <v>3000</v>
      </c>
      <c r="L16" s="16">
        <v>250</v>
      </c>
      <c r="M16" s="16" t="s">
        <v>22</v>
      </c>
      <c r="N16" s="16" t="s">
        <v>22</v>
      </c>
      <c r="O16" s="9">
        <f t="shared" si="1"/>
        <v>12460</v>
      </c>
      <c r="P16" s="16">
        <v>2815.11</v>
      </c>
      <c r="Q16" s="10">
        <f>O16-P16</f>
        <v>9644.89</v>
      </c>
      <c r="R16" s="16" t="s">
        <v>22</v>
      </c>
    </row>
    <row r="17" spans="1:18" ht="36.75" customHeight="1" x14ac:dyDescent="0.3">
      <c r="A17" s="5">
        <v>15</v>
      </c>
      <c r="B17" s="13" t="s">
        <v>18</v>
      </c>
      <c r="C17" s="14" t="s">
        <v>44</v>
      </c>
      <c r="D17" s="14" t="s">
        <v>45</v>
      </c>
      <c r="E17" s="15" t="s">
        <v>21</v>
      </c>
      <c r="F17" s="16">
        <v>5835</v>
      </c>
      <c r="G17" s="16" t="s">
        <v>22</v>
      </c>
      <c r="H17" s="16" t="s">
        <v>22</v>
      </c>
      <c r="I17" s="16" t="s">
        <v>22</v>
      </c>
      <c r="J17" s="16">
        <v>3000</v>
      </c>
      <c r="K17" s="16">
        <v>3000</v>
      </c>
      <c r="L17" s="16">
        <f>241.67+8.33</f>
        <v>250</v>
      </c>
      <c r="M17" s="16" t="s">
        <v>22</v>
      </c>
      <c r="N17" s="16" t="s">
        <v>22</v>
      </c>
      <c r="O17" s="9">
        <f t="shared" si="1"/>
        <v>12085</v>
      </c>
      <c r="P17" s="16">
        <v>4151.49</v>
      </c>
      <c r="Q17" s="10">
        <f t="shared" si="0"/>
        <v>7933.51</v>
      </c>
      <c r="R17" s="16" t="s">
        <v>22</v>
      </c>
    </row>
    <row r="18" spans="1:18" ht="36.75" customHeight="1" x14ac:dyDescent="0.3">
      <c r="A18" s="5">
        <v>16</v>
      </c>
      <c r="B18" s="13" t="s">
        <v>18</v>
      </c>
      <c r="C18" s="14" t="s">
        <v>46</v>
      </c>
      <c r="D18" s="14" t="s">
        <v>33</v>
      </c>
      <c r="E18" s="15" t="s">
        <v>21</v>
      </c>
      <c r="F18" s="16">
        <v>10261</v>
      </c>
      <c r="G18" s="16" t="s">
        <v>22</v>
      </c>
      <c r="H18" s="16" t="s">
        <v>22</v>
      </c>
      <c r="I18" s="16">
        <v>375</v>
      </c>
      <c r="J18" s="16">
        <v>5000</v>
      </c>
      <c r="K18" s="16">
        <v>5000</v>
      </c>
      <c r="L18" s="16">
        <v>250</v>
      </c>
      <c r="M18" s="16" t="s">
        <v>22</v>
      </c>
      <c r="N18" s="16" t="s">
        <v>22</v>
      </c>
      <c r="O18" s="9">
        <f t="shared" si="1"/>
        <v>20886</v>
      </c>
      <c r="P18" s="16">
        <v>5655.56</v>
      </c>
      <c r="Q18" s="10">
        <f t="shared" si="0"/>
        <v>15230.439999999999</v>
      </c>
      <c r="R18" s="16" t="s">
        <v>22</v>
      </c>
    </row>
    <row r="19" spans="1:18" ht="36.75" customHeight="1" x14ac:dyDescent="0.3">
      <c r="A19" s="12">
        <v>17</v>
      </c>
      <c r="B19" s="13" t="s">
        <v>18</v>
      </c>
      <c r="C19" s="14" t="s">
        <v>47</v>
      </c>
      <c r="D19" s="14" t="s">
        <v>48</v>
      </c>
      <c r="E19" s="15" t="s">
        <v>21</v>
      </c>
      <c r="F19" s="16">
        <f>1460</f>
        <v>1460</v>
      </c>
      <c r="G19" s="16" t="s">
        <v>22</v>
      </c>
      <c r="H19" s="16" t="s">
        <v>22</v>
      </c>
      <c r="I19" s="16" t="s">
        <v>22</v>
      </c>
      <c r="J19" s="16">
        <v>1750</v>
      </c>
      <c r="K19" s="16">
        <v>4539</v>
      </c>
      <c r="L19" s="16">
        <v>250</v>
      </c>
      <c r="M19" s="16" t="s">
        <v>22</v>
      </c>
      <c r="N19" s="16" t="s">
        <v>22</v>
      </c>
      <c r="O19" s="9">
        <f t="shared" si="1"/>
        <v>7999</v>
      </c>
      <c r="P19" s="16">
        <v>800.07</v>
      </c>
      <c r="Q19" s="10">
        <f t="shared" si="0"/>
        <v>7198.93</v>
      </c>
      <c r="R19" s="16" t="s">
        <v>22</v>
      </c>
    </row>
    <row r="20" spans="1:18" ht="36.75" customHeight="1" x14ac:dyDescent="0.3">
      <c r="A20" s="5">
        <v>18</v>
      </c>
      <c r="B20" s="13" t="s">
        <v>18</v>
      </c>
      <c r="C20" s="14" t="s">
        <v>49</v>
      </c>
      <c r="D20" s="14" t="s">
        <v>40</v>
      </c>
      <c r="E20" s="15" t="s">
        <v>21</v>
      </c>
      <c r="F20" s="16">
        <v>3987</v>
      </c>
      <c r="G20" s="16" t="s">
        <v>22</v>
      </c>
      <c r="H20" s="16" t="s">
        <v>22</v>
      </c>
      <c r="I20" s="16" t="s">
        <v>22</v>
      </c>
      <c r="J20" s="16">
        <v>2850</v>
      </c>
      <c r="K20" s="16">
        <v>2850</v>
      </c>
      <c r="L20" s="16">
        <v>250</v>
      </c>
      <c r="M20" s="16" t="s">
        <v>22</v>
      </c>
      <c r="N20" s="16" t="s">
        <v>22</v>
      </c>
      <c r="O20" s="9">
        <f t="shared" si="1"/>
        <v>9937</v>
      </c>
      <c r="P20" s="16">
        <v>2682.65</v>
      </c>
      <c r="Q20" s="10">
        <f t="shared" si="0"/>
        <v>7254.35</v>
      </c>
      <c r="R20" s="16" t="s">
        <v>22</v>
      </c>
    </row>
    <row r="21" spans="1:18" ht="36.75" customHeight="1" x14ac:dyDescent="0.3">
      <c r="A21" s="12">
        <v>19</v>
      </c>
      <c r="B21" s="13" t="s">
        <v>18</v>
      </c>
      <c r="C21" s="14" t="s">
        <v>50</v>
      </c>
      <c r="D21" s="14" t="s">
        <v>33</v>
      </c>
      <c r="E21" s="15" t="s">
        <v>21</v>
      </c>
      <c r="F21" s="16">
        <v>10261</v>
      </c>
      <c r="G21" s="16" t="s">
        <v>22</v>
      </c>
      <c r="H21" s="16" t="s">
        <v>22</v>
      </c>
      <c r="I21" s="16">
        <v>375</v>
      </c>
      <c r="J21" s="16">
        <v>5000</v>
      </c>
      <c r="K21" s="16">
        <v>5000</v>
      </c>
      <c r="L21" s="16">
        <v>250</v>
      </c>
      <c r="M21" s="16" t="s">
        <v>22</v>
      </c>
      <c r="N21" s="16" t="s">
        <v>22</v>
      </c>
      <c r="O21" s="9">
        <f>SUM(F21:M21)</f>
        <v>20886</v>
      </c>
      <c r="P21" s="16">
        <v>2411.79</v>
      </c>
      <c r="Q21" s="10">
        <f t="shared" si="0"/>
        <v>18474.21</v>
      </c>
      <c r="R21" s="16" t="s">
        <v>22</v>
      </c>
    </row>
    <row r="22" spans="1:18" ht="36.75" customHeight="1" x14ac:dyDescent="0.3">
      <c r="A22" s="5">
        <v>20</v>
      </c>
      <c r="B22" s="13" t="s">
        <v>18</v>
      </c>
      <c r="C22" s="14" t="s">
        <v>51</v>
      </c>
      <c r="D22" s="14" t="s">
        <v>52</v>
      </c>
      <c r="E22" s="15" t="s">
        <v>21</v>
      </c>
      <c r="F22" s="16">
        <v>3295</v>
      </c>
      <c r="G22" s="16" t="s">
        <v>22</v>
      </c>
      <c r="H22" s="16" t="s">
        <v>22</v>
      </c>
      <c r="I22" s="16">
        <v>375</v>
      </c>
      <c r="J22" s="16">
        <v>2500</v>
      </c>
      <c r="K22" s="16">
        <v>2500</v>
      </c>
      <c r="L22" s="16">
        <v>250</v>
      </c>
      <c r="M22" s="16" t="s">
        <v>22</v>
      </c>
      <c r="N22" s="16" t="s">
        <v>22</v>
      </c>
      <c r="O22" s="9">
        <f t="shared" si="1"/>
        <v>8920</v>
      </c>
      <c r="P22" s="16">
        <v>918.09</v>
      </c>
      <c r="Q22" s="10">
        <f t="shared" si="0"/>
        <v>8001.91</v>
      </c>
      <c r="R22" s="16" t="s">
        <v>22</v>
      </c>
    </row>
    <row r="23" spans="1:18" ht="36.75" customHeight="1" x14ac:dyDescent="0.3">
      <c r="A23" s="5">
        <v>21</v>
      </c>
      <c r="B23" s="13" t="s">
        <v>18</v>
      </c>
      <c r="C23" s="14" t="s">
        <v>53</v>
      </c>
      <c r="D23" s="14" t="s">
        <v>54</v>
      </c>
      <c r="E23" s="15" t="s">
        <v>21</v>
      </c>
      <c r="F23" s="16">
        <f>3525</f>
        <v>3525</v>
      </c>
      <c r="G23" s="16" t="s">
        <v>22</v>
      </c>
      <c r="H23" s="16" t="s">
        <v>22</v>
      </c>
      <c r="I23" s="16" t="s">
        <v>22</v>
      </c>
      <c r="J23" s="16">
        <v>2500</v>
      </c>
      <c r="K23" s="16">
        <v>2500</v>
      </c>
      <c r="L23" s="16">
        <v>250</v>
      </c>
      <c r="M23" s="16" t="s">
        <v>22</v>
      </c>
      <c r="N23" s="16" t="s">
        <v>22</v>
      </c>
      <c r="O23" s="9">
        <f t="shared" si="1"/>
        <v>8775</v>
      </c>
      <c r="P23" s="16">
        <v>4831.88</v>
      </c>
      <c r="Q23" s="10">
        <f t="shared" si="0"/>
        <v>3943.12</v>
      </c>
      <c r="R23" s="16" t="s">
        <v>22</v>
      </c>
    </row>
    <row r="24" spans="1:18" ht="36.75" customHeight="1" x14ac:dyDescent="0.3">
      <c r="A24" s="12">
        <v>22</v>
      </c>
      <c r="B24" s="13" t="s">
        <v>18</v>
      </c>
      <c r="C24" s="14" t="s">
        <v>55</v>
      </c>
      <c r="D24" s="14" t="s">
        <v>56</v>
      </c>
      <c r="E24" s="15" t="s">
        <v>21</v>
      </c>
      <c r="F24" s="16">
        <v>1960</v>
      </c>
      <c r="G24" s="16" t="s">
        <v>22</v>
      </c>
      <c r="H24" s="16" t="s">
        <v>22</v>
      </c>
      <c r="I24" s="16" t="s">
        <v>22</v>
      </c>
      <c r="J24" s="16">
        <v>2000</v>
      </c>
      <c r="K24" s="16">
        <v>3097</v>
      </c>
      <c r="L24" s="16">
        <v>250</v>
      </c>
      <c r="M24" s="16" t="s">
        <v>22</v>
      </c>
      <c r="N24" s="16" t="s">
        <v>22</v>
      </c>
      <c r="O24" s="9">
        <f t="shared" si="1"/>
        <v>7307</v>
      </c>
      <c r="P24" s="16">
        <f>1680.2+19.17</f>
        <v>1699.3700000000001</v>
      </c>
      <c r="Q24" s="10">
        <f>O24-P24</f>
        <v>5607.63</v>
      </c>
      <c r="R24" s="16">
        <v>396.99</v>
      </c>
    </row>
    <row r="25" spans="1:18" ht="36.75" customHeight="1" x14ac:dyDescent="0.3">
      <c r="A25" s="5">
        <v>23</v>
      </c>
      <c r="B25" s="13" t="s">
        <v>18</v>
      </c>
      <c r="C25" s="14" t="s">
        <v>57</v>
      </c>
      <c r="D25" s="14" t="s">
        <v>33</v>
      </c>
      <c r="E25" s="15" t="s">
        <v>21</v>
      </c>
      <c r="F25" s="16">
        <v>10261</v>
      </c>
      <c r="G25" s="16" t="s">
        <v>22</v>
      </c>
      <c r="H25" s="16" t="s">
        <v>22</v>
      </c>
      <c r="I25" s="16">
        <v>375</v>
      </c>
      <c r="J25" s="16">
        <v>5000</v>
      </c>
      <c r="K25" s="16">
        <v>5000</v>
      </c>
      <c r="L25" s="16">
        <v>250</v>
      </c>
      <c r="M25" s="16" t="s">
        <v>22</v>
      </c>
      <c r="N25" s="16" t="s">
        <v>22</v>
      </c>
      <c r="O25" s="9">
        <f t="shared" si="1"/>
        <v>20886</v>
      </c>
      <c r="P25" s="16">
        <v>4057.66</v>
      </c>
      <c r="Q25" s="10">
        <f t="shared" si="0"/>
        <v>16828.34</v>
      </c>
      <c r="R25" s="16" t="s">
        <v>22</v>
      </c>
    </row>
    <row r="26" spans="1:18" ht="36.75" customHeight="1" x14ac:dyDescent="0.3">
      <c r="A26" s="12">
        <v>24</v>
      </c>
      <c r="B26" s="13" t="s">
        <v>18</v>
      </c>
      <c r="C26" s="14" t="s">
        <v>58</v>
      </c>
      <c r="D26" s="14" t="s">
        <v>29</v>
      </c>
      <c r="E26" s="15" t="s">
        <v>21</v>
      </c>
      <c r="F26" s="16">
        <v>6759</v>
      </c>
      <c r="G26" s="16" t="s">
        <v>22</v>
      </c>
      <c r="H26" s="16" t="s">
        <v>22</v>
      </c>
      <c r="I26" s="16">
        <v>375</v>
      </c>
      <c r="J26" s="16">
        <v>3500</v>
      </c>
      <c r="K26" s="16">
        <v>3500</v>
      </c>
      <c r="L26" s="16">
        <v>250</v>
      </c>
      <c r="M26" s="16" t="s">
        <v>22</v>
      </c>
      <c r="N26" s="16" t="s">
        <v>22</v>
      </c>
      <c r="O26" s="9">
        <f t="shared" si="1"/>
        <v>14384</v>
      </c>
      <c r="P26" s="16">
        <v>3603.17</v>
      </c>
      <c r="Q26" s="10">
        <f>O26-P26</f>
        <v>10780.83</v>
      </c>
      <c r="R26" s="16" t="s">
        <v>22</v>
      </c>
    </row>
    <row r="27" spans="1:18" ht="36.75" customHeight="1" x14ac:dyDescent="0.3">
      <c r="A27" s="5">
        <v>25</v>
      </c>
      <c r="B27" s="13" t="s">
        <v>18</v>
      </c>
      <c r="C27" s="14" t="s">
        <v>59</v>
      </c>
      <c r="D27" s="14" t="s">
        <v>29</v>
      </c>
      <c r="E27" s="15" t="s">
        <v>21</v>
      </c>
      <c r="F27" s="16">
        <f>6759</f>
        <v>6759</v>
      </c>
      <c r="G27" s="16" t="s">
        <v>22</v>
      </c>
      <c r="H27" s="16" t="s">
        <v>22</v>
      </c>
      <c r="I27" s="16">
        <v>375</v>
      </c>
      <c r="J27" s="16">
        <v>3500</v>
      </c>
      <c r="K27" s="16">
        <v>3500</v>
      </c>
      <c r="L27" s="16">
        <v>250</v>
      </c>
      <c r="M27" s="16" t="s">
        <v>22</v>
      </c>
      <c r="N27" s="16" t="s">
        <v>22</v>
      </c>
      <c r="O27" s="9">
        <f t="shared" si="1"/>
        <v>14384</v>
      </c>
      <c r="P27" s="16">
        <v>5366.25</v>
      </c>
      <c r="Q27" s="10">
        <f t="shared" si="0"/>
        <v>9017.75</v>
      </c>
      <c r="R27" s="16" t="s">
        <v>22</v>
      </c>
    </row>
    <row r="28" spans="1:18" ht="36.75" customHeight="1" x14ac:dyDescent="0.3">
      <c r="A28" s="5">
        <v>26</v>
      </c>
      <c r="B28" s="13" t="s">
        <v>18</v>
      </c>
      <c r="C28" s="14" t="s">
        <v>60</v>
      </c>
      <c r="D28" s="14" t="s">
        <v>61</v>
      </c>
      <c r="E28" s="15" t="s">
        <v>21</v>
      </c>
      <c r="F28" s="16">
        <v>1831</v>
      </c>
      <c r="G28" s="16" t="s">
        <v>22</v>
      </c>
      <c r="H28" s="16">
        <v>50</v>
      </c>
      <c r="I28" s="16" t="s">
        <v>22</v>
      </c>
      <c r="J28" s="16">
        <v>1750</v>
      </c>
      <c r="K28" s="16">
        <v>1750</v>
      </c>
      <c r="L28" s="16">
        <v>250</v>
      </c>
      <c r="M28" s="16" t="s">
        <v>22</v>
      </c>
      <c r="N28" s="16" t="s">
        <v>22</v>
      </c>
      <c r="O28" s="9">
        <f t="shared" si="1"/>
        <v>5631</v>
      </c>
      <c r="P28" s="16">
        <v>3829.97</v>
      </c>
      <c r="Q28" s="10">
        <f t="shared" si="0"/>
        <v>1801.0300000000002</v>
      </c>
      <c r="R28" s="16" t="s">
        <v>22</v>
      </c>
    </row>
    <row r="29" spans="1:18" ht="36.75" customHeight="1" x14ac:dyDescent="0.3">
      <c r="A29" s="12">
        <v>27</v>
      </c>
      <c r="B29" s="13" t="s">
        <v>18</v>
      </c>
      <c r="C29" s="14" t="s">
        <v>62</v>
      </c>
      <c r="D29" s="14" t="s">
        <v>29</v>
      </c>
      <c r="E29" s="15" t="s">
        <v>21</v>
      </c>
      <c r="F29" s="16">
        <v>6759</v>
      </c>
      <c r="G29" s="16" t="s">
        <v>22</v>
      </c>
      <c r="H29" s="16" t="s">
        <v>22</v>
      </c>
      <c r="I29" s="16">
        <v>375</v>
      </c>
      <c r="J29" s="16">
        <v>3500</v>
      </c>
      <c r="K29" s="16">
        <v>3500</v>
      </c>
      <c r="L29" s="16">
        <v>250</v>
      </c>
      <c r="M29" s="16" t="s">
        <v>22</v>
      </c>
      <c r="N29" s="16" t="s">
        <v>22</v>
      </c>
      <c r="O29" s="9">
        <f t="shared" si="1"/>
        <v>14384</v>
      </c>
      <c r="P29" s="16">
        <v>3291.36</v>
      </c>
      <c r="Q29" s="10">
        <f>O29-P29</f>
        <v>11092.64</v>
      </c>
      <c r="R29" s="16" t="s">
        <v>22</v>
      </c>
    </row>
    <row r="30" spans="1:18" ht="36.75" customHeight="1" x14ac:dyDescent="0.3">
      <c r="A30" s="5">
        <v>28</v>
      </c>
      <c r="B30" s="13" t="s">
        <v>18</v>
      </c>
      <c r="C30" s="14" t="s">
        <v>63</v>
      </c>
      <c r="D30" s="14" t="s">
        <v>48</v>
      </c>
      <c r="E30" s="15" t="s">
        <v>21</v>
      </c>
      <c r="F30" s="16">
        <f>1460</f>
        <v>1460</v>
      </c>
      <c r="G30" s="16" t="s">
        <v>22</v>
      </c>
      <c r="H30" s="16">
        <v>50</v>
      </c>
      <c r="I30" s="16" t="s">
        <v>22</v>
      </c>
      <c r="J30" s="16">
        <v>1750</v>
      </c>
      <c r="K30" s="16">
        <v>1750</v>
      </c>
      <c r="L30" s="16">
        <v>250</v>
      </c>
      <c r="M30" s="16" t="s">
        <v>22</v>
      </c>
      <c r="N30" s="16" t="s">
        <v>22</v>
      </c>
      <c r="O30" s="9">
        <f t="shared" si="1"/>
        <v>5260</v>
      </c>
      <c r="P30" s="16">
        <v>2267.0300000000002</v>
      </c>
      <c r="Q30" s="10">
        <f t="shared" si="0"/>
        <v>2992.97</v>
      </c>
      <c r="R30" s="16" t="s">
        <v>22</v>
      </c>
    </row>
    <row r="31" spans="1:18" ht="36.75" customHeight="1" x14ac:dyDescent="0.3">
      <c r="A31" s="12">
        <v>29</v>
      </c>
      <c r="B31" s="13" t="s">
        <v>18</v>
      </c>
      <c r="C31" s="14" t="s">
        <v>64</v>
      </c>
      <c r="D31" s="14" t="s">
        <v>65</v>
      </c>
      <c r="E31" s="15" t="s">
        <v>21</v>
      </c>
      <c r="F31" s="16">
        <f>5373</f>
        <v>5373</v>
      </c>
      <c r="G31" s="16" t="s">
        <v>22</v>
      </c>
      <c r="H31" s="16" t="s">
        <v>22</v>
      </c>
      <c r="I31" s="16">
        <v>375</v>
      </c>
      <c r="J31" s="16">
        <v>3000</v>
      </c>
      <c r="K31" s="16">
        <v>3000</v>
      </c>
      <c r="L31" s="16">
        <v>250</v>
      </c>
      <c r="M31" s="16" t="s">
        <v>22</v>
      </c>
      <c r="N31" s="16" t="s">
        <v>22</v>
      </c>
      <c r="O31" s="9">
        <f t="shared" si="1"/>
        <v>11998</v>
      </c>
      <c r="P31" s="16">
        <v>3165.5</v>
      </c>
      <c r="Q31" s="10">
        <f>O31-P31</f>
        <v>8832.5</v>
      </c>
      <c r="R31" s="16" t="s">
        <v>22</v>
      </c>
    </row>
    <row r="32" spans="1:18" ht="36.75" customHeight="1" x14ac:dyDescent="0.3">
      <c r="A32" s="5">
        <v>30</v>
      </c>
      <c r="B32" s="13" t="s">
        <v>18</v>
      </c>
      <c r="C32" s="14" t="s">
        <v>66</v>
      </c>
      <c r="D32" s="14" t="s">
        <v>33</v>
      </c>
      <c r="E32" s="15" t="s">
        <v>21</v>
      </c>
      <c r="F32" s="16">
        <v>10261</v>
      </c>
      <c r="G32" s="16" t="s">
        <v>22</v>
      </c>
      <c r="H32" s="16" t="s">
        <v>22</v>
      </c>
      <c r="I32" s="16">
        <v>375</v>
      </c>
      <c r="J32" s="16">
        <v>5000</v>
      </c>
      <c r="K32" s="16">
        <v>5000</v>
      </c>
      <c r="L32" s="16">
        <v>250</v>
      </c>
      <c r="M32" s="16" t="s">
        <v>22</v>
      </c>
      <c r="N32" s="16" t="s">
        <v>22</v>
      </c>
      <c r="O32" s="9">
        <f t="shared" si="1"/>
        <v>20886</v>
      </c>
      <c r="P32" s="16">
        <v>4298.8999999999996</v>
      </c>
      <c r="Q32" s="10">
        <f>O32-P32</f>
        <v>16587.099999999999</v>
      </c>
      <c r="R32" s="16" t="s">
        <v>22</v>
      </c>
    </row>
    <row r="33" spans="1:19" ht="36.75" customHeight="1" x14ac:dyDescent="0.3">
      <c r="A33" s="5">
        <v>31</v>
      </c>
      <c r="B33" s="13" t="s">
        <v>18</v>
      </c>
      <c r="C33" s="14" t="s">
        <v>67</v>
      </c>
      <c r="D33" s="14" t="s">
        <v>29</v>
      </c>
      <c r="E33" s="15" t="s">
        <v>21</v>
      </c>
      <c r="F33" s="16">
        <v>6759</v>
      </c>
      <c r="G33" s="16" t="s">
        <v>22</v>
      </c>
      <c r="H33" s="16" t="s">
        <v>22</v>
      </c>
      <c r="I33" s="16">
        <v>375</v>
      </c>
      <c r="J33" s="16">
        <v>3500</v>
      </c>
      <c r="K33" s="16">
        <v>3500</v>
      </c>
      <c r="L33" s="16">
        <v>250</v>
      </c>
      <c r="M33" s="16" t="s">
        <v>22</v>
      </c>
      <c r="N33" s="16" t="s">
        <v>22</v>
      </c>
      <c r="O33" s="9">
        <f t="shared" si="1"/>
        <v>14384</v>
      </c>
      <c r="P33" s="16">
        <v>1590.5</v>
      </c>
      <c r="Q33" s="10">
        <f t="shared" si="0"/>
        <v>12793.5</v>
      </c>
      <c r="R33" s="16" t="s">
        <v>22</v>
      </c>
    </row>
    <row r="34" spans="1:19" ht="36.75" customHeight="1" x14ac:dyDescent="0.3">
      <c r="A34" s="12">
        <v>32</v>
      </c>
      <c r="B34" s="13" t="s">
        <v>18</v>
      </c>
      <c r="C34" s="14" t="s">
        <v>68</v>
      </c>
      <c r="D34" s="14" t="s">
        <v>29</v>
      </c>
      <c r="E34" s="15" t="s">
        <v>21</v>
      </c>
      <c r="F34" s="16">
        <v>6759</v>
      </c>
      <c r="G34" s="16" t="s">
        <v>22</v>
      </c>
      <c r="H34" s="16" t="s">
        <v>22</v>
      </c>
      <c r="I34" s="16">
        <v>375</v>
      </c>
      <c r="J34" s="16">
        <v>3500</v>
      </c>
      <c r="K34" s="16">
        <v>3500</v>
      </c>
      <c r="L34" s="16">
        <v>250</v>
      </c>
      <c r="M34" s="16" t="s">
        <v>22</v>
      </c>
      <c r="N34" s="16" t="s">
        <v>22</v>
      </c>
      <c r="O34" s="9">
        <f t="shared" si="1"/>
        <v>14384</v>
      </c>
      <c r="P34" s="16">
        <v>1590.5</v>
      </c>
      <c r="Q34" s="10">
        <f t="shared" si="0"/>
        <v>12793.5</v>
      </c>
      <c r="R34" s="16" t="s">
        <v>22</v>
      </c>
    </row>
    <row r="35" spans="1:19" ht="36.75" customHeight="1" x14ac:dyDescent="0.3">
      <c r="A35" s="5">
        <v>33</v>
      </c>
      <c r="B35" s="13" t="s">
        <v>18</v>
      </c>
      <c r="C35" s="14" t="s">
        <v>69</v>
      </c>
      <c r="D35" s="14" t="s">
        <v>29</v>
      </c>
      <c r="E35" s="15" t="s">
        <v>21</v>
      </c>
      <c r="F35" s="16">
        <v>6759</v>
      </c>
      <c r="G35" s="16" t="s">
        <v>22</v>
      </c>
      <c r="H35" s="16" t="s">
        <v>22</v>
      </c>
      <c r="I35" s="16" t="s">
        <v>22</v>
      </c>
      <c r="J35" s="16">
        <v>3500</v>
      </c>
      <c r="K35" s="16">
        <v>3500</v>
      </c>
      <c r="L35" s="16">
        <v>250</v>
      </c>
      <c r="M35" s="16" t="s">
        <v>22</v>
      </c>
      <c r="N35" s="16" t="s">
        <v>22</v>
      </c>
      <c r="O35" s="9">
        <f>SUM(F35:M35)</f>
        <v>14009</v>
      </c>
      <c r="P35" s="16">
        <v>6783.97</v>
      </c>
      <c r="Q35" s="10">
        <f t="shared" si="0"/>
        <v>7225.03</v>
      </c>
      <c r="R35" s="16" t="s">
        <v>22</v>
      </c>
    </row>
    <row r="36" spans="1:19" ht="36.75" customHeight="1" x14ac:dyDescent="0.3">
      <c r="A36" s="12">
        <v>34</v>
      </c>
      <c r="B36" s="13" t="s">
        <v>18</v>
      </c>
      <c r="C36" s="14" t="s">
        <v>70</v>
      </c>
      <c r="D36" s="14" t="s">
        <v>29</v>
      </c>
      <c r="E36" s="15" t="s">
        <v>21</v>
      </c>
      <c r="F36" s="16">
        <v>6759</v>
      </c>
      <c r="G36" s="16" t="s">
        <v>22</v>
      </c>
      <c r="H36" s="16" t="s">
        <v>22</v>
      </c>
      <c r="I36" s="16" t="s">
        <v>22</v>
      </c>
      <c r="J36" s="16">
        <v>3500</v>
      </c>
      <c r="K36" s="16">
        <v>3500</v>
      </c>
      <c r="L36" s="16">
        <v>250</v>
      </c>
      <c r="M36" s="16" t="s">
        <v>22</v>
      </c>
      <c r="N36" s="16" t="s">
        <v>22</v>
      </c>
      <c r="O36" s="9">
        <f t="shared" si="1"/>
        <v>14009</v>
      </c>
      <c r="P36" s="16">
        <v>6471.87</v>
      </c>
      <c r="Q36" s="10">
        <f>O36-P36</f>
        <v>7537.13</v>
      </c>
      <c r="R36" s="16" t="s">
        <v>22</v>
      </c>
    </row>
    <row r="37" spans="1:19" ht="36.75" customHeight="1" x14ac:dyDescent="0.3">
      <c r="A37" s="5">
        <v>35</v>
      </c>
      <c r="B37" s="13" t="s">
        <v>18</v>
      </c>
      <c r="C37" s="14" t="s">
        <v>71</v>
      </c>
      <c r="D37" s="14" t="s">
        <v>29</v>
      </c>
      <c r="E37" s="15" t="s">
        <v>21</v>
      </c>
      <c r="F37" s="16">
        <f>6759</f>
        <v>6759</v>
      </c>
      <c r="G37" s="16" t="s">
        <v>22</v>
      </c>
      <c r="H37" s="16" t="s">
        <v>22</v>
      </c>
      <c r="I37" s="16">
        <v>375</v>
      </c>
      <c r="J37" s="16">
        <v>3500</v>
      </c>
      <c r="K37" s="16">
        <v>3500</v>
      </c>
      <c r="L37" s="16">
        <v>250</v>
      </c>
      <c r="M37" s="16" t="s">
        <v>22</v>
      </c>
      <c r="N37" s="16" t="s">
        <v>22</v>
      </c>
      <c r="O37" s="9">
        <f t="shared" si="1"/>
        <v>14384</v>
      </c>
      <c r="P37" s="16">
        <v>3555.51</v>
      </c>
      <c r="Q37" s="10">
        <f t="shared" si="0"/>
        <v>10828.49</v>
      </c>
      <c r="R37" s="16"/>
    </row>
    <row r="38" spans="1:19" ht="36.75" customHeight="1" x14ac:dyDescent="0.3">
      <c r="A38" s="5">
        <v>36</v>
      </c>
      <c r="B38" s="13" t="s">
        <v>18</v>
      </c>
      <c r="C38" s="14" t="s">
        <v>72</v>
      </c>
      <c r="D38" s="14" t="s">
        <v>73</v>
      </c>
      <c r="E38" s="15" t="s">
        <v>21</v>
      </c>
      <c r="F38" s="16">
        <f>1701</f>
        <v>1701</v>
      </c>
      <c r="G38" s="16" t="s">
        <v>22</v>
      </c>
      <c r="H38" s="16">
        <v>75</v>
      </c>
      <c r="I38" s="16" t="s">
        <v>22</v>
      </c>
      <c r="J38" s="16">
        <v>1750</v>
      </c>
      <c r="K38" s="16">
        <v>1750</v>
      </c>
      <c r="L38" s="16">
        <v>250</v>
      </c>
      <c r="M38" s="16" t="s">
        <v>22</v>
      </c>
      <c r="N38" s="16" t="s">
        <v>22</v>
      </c>
      <c r="O38" s="9">
        <v>5526</v>
      </c>
      <c r="P38" s="16">
        <v>1802.92</v>
      </c>
      <c r="Q38" s="10">
        <f t="shared" si="0"/>
        <v>3723.08</v>
      </c>
      <c r="R38" s="16" t="s">
        <v>22</v>
      </c>
    </row>
    <row r="39" spans="1:19" ht="36.75" customHeight="1" x14ac:dyDescent="0.3">
      <c r="A39" s="12">
        <v>37</v>
      </c>
      <c r="B39" s="13" t="s">
        <v>18</v>
      </c>
      <c r="C39" s="14" t="s">
        <v>74</v>
      </c>
      <c r="D39" s="14" t="s">
        <v>48</v>
      </c>
      <c r="E39" s="15" t="s">
        <v>21</v>
      </c>
      <c r="F39" s="16">
        <f>1460</f>
        <v>1460</v>
      </c>
      <c r="G39" s="16" t="s">
        <v>22</v>
      </c>
      <c r="H39" s="16">
        <v>75</v>
      </c>
      <c r="I39" s="16" t="s">
        <v>22</v>
      </c>
      <c r="J39" s="16">
        <v>1750</v>
      </c>
      <c r="K39" s="16">
        <v>1750</v>
      </c>
      <c r="L39" s="16">
        <v>250</v>
      </c>
      <c r="M39" s="16" t="s">
        <v>22</v>
      </c>
      <c r="N39" s="16" t="s">
        <v>22</v>
      </c>
      <c r="O39" s="9">
        <f t="shared" si="1"/>
        <v>5285</v>
      </c>
      <c r="P39" s="16">
        <v>2502.2800000000002</v>
      </c>
      <c r="Q39" s="10">
        <f>O39-P39</f>
        <v>2782.72</v>
      </c>
      <c r="R39" s="16" t="s">
        <v>22</v>
      </c>
    </row>
    <row r="40" spans="1:19" ht="36.75" customHeight="1" x14ac:dyDescent="0.3">
      <c r="A40" s="5">
        <v>38</v>
      </c>
      <c r="B40" s="13" t="s">
        <v>18</v>
      </c>
      <c r="C40" s="14" t="s">
        <v>75</v>
      </c>
      <c r="D40" s="14" t="s">
        <v>76</v>
      </c>
      <c r="E40" s="15" t="s">
        <v>21</v>
      </c>
      <c r="F40" s="16">
        <f>1105</f>
        <v>1105</v>
      </c>
      <c r="G40" s="16" t="s">
        <v>22</v>
      </c>
      <c r="H40" s="16" t="s">
        <v>22</v>
      </c>
      <c r="I40" s="16" t="s">
        <v>22</v>
      </c>
      <c r="J40" s="16">
        <v>1700</v>
      </c>
      <c r="K40" s="16">
        <v>1700</v>
      </c>
      <c r="L40" s="16">
        <v>250</v>
      </c>
      <c r="M40" s="16" t="s">
        <v>22</v>
      </c>
      <c r="N40" s="16" t="s">
        <v>22</v>
      </c>
      <c r="O40" s="9">
        <f t="shared" si="1"/>
        <v>4755</v>
      </c>
      <c r="P40" s="16">
        <v>386.74</v>
      </c>
      <c r="Q40" s="10">
        <f t="shared" si="0"/>
        <v>4368.26</v>
      </c>
      <c r="R40" s="16" t="s">
        <v>22</v>
      </c>
    </row>
    <row r="41" spans="1:19" ht="36.75" customHeight="1" x14ac:dyDescent="0.3">
      <c r="A41" s="12">
        <v>39</v>
      </c>
      <c r="B41" s="13" t="s">
        <v>18</v>
      </c>
      <c r="C41" s="14" t="s">
        <v>77</v>
      </c>
      <c r="D41" s="14" t="s">
        <v>76</v>
      </c>
      <c r="E41" s="15" t="s">
        <v>21</v>
      </c>
      <c r="F41" s="16">
        <f>1105</f>
        <v>1105</v>
      </c>
      <c r="G41" s="16" t="s">
        <v>22</v>
      </c>
      <c r="H41" s="16">
        <v>50</v>
      </c>
      <c r="I41" s="16" t="s">
        <v>22</v>
      </c>
      <c r="J41" s="16">
        <v>1700</v>
      </c>
      <c r="K41" s="16">
        <v>1700</v>
      </c>
      <c r="L41" s="16">
        <v>250</v>
      </c>
      <c r="M41" s="16" t="s">
        <v>22</v>
      </c>
      <c r="N41" s="16" t="s">
        <v>22</v>
      </c>
      <c r="O41" s="9">
        <f t="shared" si="1"/>
        <v>4805</v>
      </c>
      <c r="P41" s="16">
        <v>2392.17</v>
      </c>
      <c r="Q41" s="10">
        <f>O41-P41</f>
        <v>2412.83</v>
      </c>
      <c r="R41" s="16" t="s">
        <v>22</v>
      </c>
    </row>
    <row r="42" spans="1:19" ht="36.75" customHeight="1" x14ac:dyDescent="0.3">
      <c r="A42" s="5">
        <v>40</v>
      </c>
      <c r="B42" s="13" t="s">
        <v>18</v>
      </c>
      <c r="C42" s="14" t="s">
        <v>78</v>
      </c>
      <c r="D42" s="14" t="s">
        <v>76</v>
      </c>
      <c r="E42" s="15" t="s">
        <v>21</v>
      </c>
      <c r="F42" s="16">
        <f>1105</f>
        <v>1105</v>
      </c>
      <c r="G42" s="16" t="s">
        <v>22</v>
      </c>
      <c r="H42" s="16">
        <v>50</v>
      </c>
      <c r="I42" s="16" t="s">
        <v>22</v>
      </c>
      <c r="J42" s="16">
        <v>1700</v>
      </c>
      <c r="K42" s="16">
        <v>1700</v>
      </c>
      <c r="L42" s="16">
        <v>250</v>
      </c>
      <c r="M42" s="16" t="s">
        <v>22</v>
      </c>
      <c r="N42" s="16" t="s">
        <v>22</v>
      </c>
      <c r="O42" s="9">
        <f t="shared" si="1"/>
        <v>4805</v>
      </c>
      <c r="P42" s="16">
        <v>393.16</v>
      </c>
      <c r="Q42" s="10">
        <f t="shared" si="0"/>
        <v>4411.84</v>
      </c>
      <c r="R42" s="16" t="s">
        <v>22</v>
      </c>
    </row>
    <row r="43" spans="1:19" ht="36.75" customHeight="1" x14ac:dyDescent="0.3">
      <c r="A43" s="5">
        <v>41</v>
      </c>
      <c r="B43" s="13" t="s">
        <v>18</v>
      </c>
      <c r="C43" s="14" t="s">
        <v>79</v>
      </c>
      <c r="D43" s="14" t="s">
        <v>76</v>
      </c>
      <c r="E43" s="15" t="s">
        <v>21</v>
      </c>
      <c r="F43" s="16">
        <v>1105</v>
      </c>
      <c r="G43" s="16" t="s">
        <v>22</v>
      </c>
      <c r="H43" s="16">
        <v>50</v>
      </c>
      <c r="I43" s="16" t="s">
        <v>22</v>
      </c>
      <c r="J43" s="16">
        <v>1700</v>
      </c>
      <c r="K43" s="16">
        <v>1700</v>
      </c>
      <c r="L43" s="16">
        <v>250</v>
      </c>
      <c r="M43" s="16" t="s">
        <v>22</v>
      </c>
      <c r="N43" s="16" t="s">
        <v>22</v>
      </c>
      <c r="O43" s="9">
        <f t="shared" si="1"/>
        <v>4805</v>
      </c>
      <c r="P43" s="16">
        <v>939.76</v>
      </c>
      <c r="Q43" s="10">
        <f t="shared" si="0"/>
        <v>3865.24</v>
      </c>
      <c r="R43" s="16" t="s">
        <v>22</v>
      </c>
    </row>
    <row r="44" spans="1:19" ht="36.75" customHeight="1" x14ac:dyDescent="0.3">
      <c r="A44" s="12">
        <v>42</v>
      </c>
      <c r="B44" s="13" t="s">
        <v>18</v>
      </c>
      <c r="C44" s="14" t="s">
        <v>80</v>
      </c>
      <c r="D44" s="14" t="s">
        <v>76</v>
      </c>
      <c r="E44" s="15" t="s">
        <v>21</v>
      </c>
      <c r="F44" s="16">
        <v>1105</v>
      </c>
      <c r="G44" s="16" t="s">
        <v>22</v>
      </c>
      <c r="H44" s="16">
        <v>75</v>
      </c>
      <c r="I44" s="16" t="s">
        <v>22</v>
      </c>
      <c r="J44" s="16">
        <v>1700</v>
      </c>
      <c r="K44" s="16">
        <v>1700</v>
      </c>
      <c r="L44" s="16">
        <v>250</v>
      </c>
      <c r="M44" s="16" t="s">
        <v>22</v>
      </c>
      <c r="N44" s="16" t="s">
        <v>22</v>
      </c>
      <c r="O44" s="9">
        <f t="shared" si="1"/>
        <v>4830</v>
      </c>
      <c r="P44" s="16">
        <v>2052.27</v>
      </c>
      <c r="Q44" s="10">
        <f t="shared" si="0"/>
        <v>2777.73</v>
      </c>
      <c r="R44" s="16" t="s">
        <v>22</v>
      </c>
    </row>
    <row r="45" spans="1:19" ht="36.75" customHeight="1" x14ac:dyDescent="0.3">
      <c r="A45" s="5">
        <v>43</v>
      </c>
      <c r="B45" s="13" t="s">
        <v>18</v>
      </c>
      <c r="C45" s="14" t="s">
        <v>81</v>
      </c>
      <c r="D45" s="14" t="s">
        <v>31</v>
      </c>
      <c r="E45" s="15" t="s">
        <v>21</v>
      </c>
      <c r="F45" s="16">
        <v>2281</v>
      </c>
      <c r="G45" s="16" t="s">
        <v>22</v>
      </c>
      <c r="H45" s="16">
        <v>75</v>
      </c>
      <c r="I45" s="16" t="s">
        <v>22</v>
      </c>
      <c r="J45" s="16">
        <v>2000</v>
      </c>
      <c r="K45" s="16">
        <v>2000</v>
      </c>
      <c r="L45" s="16">
        <v>250</v>
      </c>
      <c r="M45" s="16" t="s">
        <v>22</v>
      </c>
      <c r="N45" s="16" t="s">
        <v>22</v>
      </c>
      <c r="O45" s="9">
        <v>6606</v>
      </c>
      <c r="P45" s="16">
        <v>1396.25</v>
      </c>
      <c r="Q45" s="10">
        <f>O45-P45</f>
        <v>5209.75</v>
      </c>
      <c r="R45" s="16" t="s">
        <v>22</v>
      </c>
    </row>
    <row r="46" spans="1:19" s="37" customFormat="1" ht="36.75" customHeight="1" x14ac:dyDescent="0.3">
      <c r="A46" s="12">
        <v>44</v>
      </c>
      <c r="B46" s="13" t="s">
        <v>18</v>
      </c>
      <c r="C46" s="14" t="s">
        <v>82</v>
      </c>
      <c r="D46" s="14" t="s">
        <v>83</v>
      </c>
      <c r="E46" s="15" t="s">
        <v>21</v>
      </c>
      <c r="F46" s="16">
        <v>1460</v>
      </c>
      <c r="G46" s="16" t="s">
        <v>22</v>
      </c>
      <c r="H46" s="16" t="s">
        <v>22</v>
      </c>
      <c r="I46" s="16" t="s">
        <v>22</v>
      </c>
      <c r="J46" s="16">
        <v>1750</v>
      </c>
      <c r="K46" s="16">
        <v>1750</v>
      </c>
      <c r="L46" s="16">
        <v>250</v>
      </c>
      <c r="M46" s="16" t="s">
        <v>22</v>
      </c>
      <c r="N46" s="16" t="s">
        <v>22</v>
      </c>
      <c r="O46" s="9">
        <f t="shared" ref="O46" si="2">SUM(F46:M46)</f>
        <v>5210</v>
      </c>
      <c r="P46" s="16">
        <v>5209</v>
      </c>
      <c r="Q46" s="10">
        <f t="shared" ref="Q46" si="3">O46-P46</f>
        <v>1</v>
      </c>
      <c r="R46" s="16" t="s">
        <v>22</v>
      </c>
      <c r="S46" s="1"/>
    </row>
    <row r="47" spans="1:19" ht="36.75" customHeight="1" x14ac:dyDescent="0.3">
      <c r="A47" s="5">
        <v>45</v>
      </c>
      <c r="B47" s="13" t="s">
        <v>18</v>
      </c>
      <c r="C47" s="14" t="s">
        <v>84</v>
      </c>
      <c r="D47" s="14" t="s">
        <v>48</v>
      </c>
      <c r="E47" s="15" t="s">
        <v>21</v>
      </c>
      <c r="F47" s="16">
        <v>1460</v>
      </c>
      <c r="G47" s="16" t="s">
        <v>22</v>
      </c>
      <c r="H47" s="16">
        <v>75</v>
      </c>
      <c r="I47" s="16" t="s">
        <v>22</v>
      </c>
      <c r="J47" s="16">
        <v>1750</v>
      </c>
      <c r="K47" s="16">
        <v>3115</v>
      </c>
      <c r="L47" s="16">
        <v>250</v>
      </c>
      <c r="M47" s="16" t="s">
        <v>22</v>
      </c>
      <c r="N47" s="16" t="s">
        <v>22</v>
      </c>
      <c r="O47" s="9">
        <f t="shared" si="1"/>
        <v>6650</v>
      </c>
      <c r="P47" s="16">
        <v>5516.94</v>
      </c>
      <c r="Q47" s="10">
        <f>O47-P47</f>
        <v>1133.0600000000004</v>
      </c>
      <c r="R47" s="16" t="s">
        <v>22</v>
      </c>
    </row>
    <row r="48" spans="1:19" ht="36.75" customHeight="1" x14ac:dyDescent="0.3">
      <c r="A48" s="5">
        <v>46</v>
      </c>
      <c r="B48" s="13" t="s">
        <v>18</v>
      </c>
      <c r="C48" s="14" t="s">
        <v>85</v>
      </c>
      <c r="D48" s="14" t="s">
        <v>29</v>
      </c>
      <c r="E48" s="15" t="s">
        <v>21</v>
      </c>
      <c r="F48" s="16">
        <v>6759</v>
      </c>
      <c r="G48" s="16" t="s">
        <v>22</v>
      </c>
      <c r="H48" s="16" t="s">
        <v>22</v>
      </c>
      <c r="I48" s="16">
        <v>375</v>
      </c>
      <c r="J48" s="16">
        <v>3500</v>
      </c>
      <c r="K48" s="16">
        <v>3500</v>
      </c>
      <c r="L48" s="16">
        <v>250</v>
      </c>
      <c r="M48" s="16" t="s">
        <v>22</v>
      </c>
      <c r="N48" s="16" t="s">
        <v>22</v>
      </c>
      <c r="O48" s="9">
        <f t="shared" si="1"/>
        <v>14384</v>
      </c>
      <c r="P48" s="16">
        <v>4020.62</v>
      </c>
      <c r="Q48" s="10">
        <f t="shared" si="0"/>
        <v>10363.380000000001</v>
      </c>
      <c r="R48" s="16" t="s">
        <v>22</v>
      </c>
    </row>
    <row r="49" spans="1:18" ht="36.75" customHeight="1" x14ac:dyDescent="0.3">
      <c r="A49" s="12">
        <v>47</v>
      </c>
      <c r="B49" s="13" t="s">
        <v>18</v>
      </c>
      <c r="C49" s="14" t="s">
        <v>86</v>
      </c>
      <c r="D49" s="14" t="s">
        <v>87</v>
      </c>
      <c r="E49" s="15" t="s">
        <v>21</v>
      </c>
      <c r="F49" s="16">
        <f>1168</f>
        <v>1168</v>
      </c>
      <c r="G49" s="16" t="s">
        <v>22</v>
      </c>
      <c r="H49" s="16">
        <v>50</v>
      </c>
      <c r="I49" s="16" t="s">
        <v>22</v>
      </c>
      <c r="J49" s="16">
        <v>1700</v>
      </c>
      <c r="K49" s="16">
        <v>1700</v>
      </c>
      <c r="L49" s="16">
        <v>250</v>
      </c>
      <c r="M49" s="16" t="s">
        <v>22</v>
      </c>
      <c r="N49" s="16" t="s">
        <v>22</v>
      </c>
      <c r="O49" s="9">
        <f t="shared" si="1"/>
        <v>4868</v>
      </c>
      <c r="P49" s="16">
        <v>398.85</v>
      </c>
      <c r="Q49" s="10">
        <f t="shared" si="0"/>
        <v>4469.1499999999996</v>
      </c>
      <c r="R49" s="16" t="s">
        <v>22</v>
      </c>
    </row>
    <row r="50" spans="1:18" ht="36.75" customHeight="1" x14ac:dyDescent="0.3">
      <c r="A50" s="5">
        <v>48</v>
      </c>
      <c r="B50" s="13" t="s">
        <v>18</v>
      </c>
      <c r="C50" s="14" t="s">
        <v>88</v>
      </c>
      <c r="D50" s="14" t="s">
        <v>87</v>
      </c>
      <c r="E50" s="15" t="s">
        <v>21</v>
      </c>
      <c r="F50" s="16">
        <v>1168</v>
      </c>
      <c r="G50" s="16" t="s">
        <v>22</v>
      </c>
      <c r="H50" s="16">
        <v>35</v>
      </c>
      <c r="I50" s="16" t="s">
        <v>22</v>
      </c>
      <c r="J50" s="16">
        <v>1700</v>
      </c>
      <c r="K50" s="16">
        <v>1700</v>
      </c>
      <c r="L50" s="16">
        <v>250</v>
      </c>
      <c r="M50" s="16" t="s">
        <v>22</v>
      </c>
      <c r="N50" s="16" t="s">
        <v>22</v>
      </c>
      <c r="O50" s="9">
        <f t="shared" si="1"/>
        <v>4853</v>
      </c>
      <c r="P50" s="16">
        <v>1676.9</v>
      </c>
      <c r="Q50" s="10">
        <f t="shared" si="0"/>
        <v>3176.1</v>
      </c>
      <c r="R50" s="16" t="s">
        <v>22</v>
      </c>
    </row>
    <row r="51" spans="1:18" ht="36.75" customHeight="1" x14ac:dyDescent="0.3">
      <c r="A51" s="12">
        <v>49</v>
      </c>
      <c r="B51" s="13" t="s">
        <v>18</v>
      </c>
      <c r="C51" s="14" t="s">
        <v>89</v>
      </c>
      <c r="D51" s="14" t="s">
        <v>48</v>
      </c>
      <c r="E51" s="15" t="s">
        <v>21</v>
      </c>
      <c r="F51" s="16">
        <v>1460</v>
      </c>
      <c r="G51" s="16" t="s">
        <v>22</v>
      </c>
      <c r="H51" s="16" t="s">
        <v>22</v>
      </c>
      <c r="I51" s="16" t="s">
        <v>22</v>
      </c>
      <c r="J51" s="16">
        <v>1750</v>
      </c>
      <c r="K51" s="16">
        <v>1700</v>
      </c>
      <c r="L51" s="16">
        <v>250</v>
      </c>
      <c r="M51" s="16" t="s">
        <v>22</v>
      </c>
      <c r="N51" s="16" t="s">
        <v>22</v>
      </c>
      <c r="O51" s="9">
        <f t="shared" si="1"/>
        <v>5160</v>
      </c>
      <c r="P51" s="16">
        <v>416.92</v>
      </c>
      <c r="Q51" s="10">
        <f t="shared" si="0"/>
        <v>4743.08</v>
      </c>
      <c r="R51" s="16" t="s">
        <v>22</v>
      </c>
    </row>
    <row r="52" spans="1:18" ht="36.75" customHeight="1" x14ac:dyDescent="0.3">
      <c r="A52" s="5">
        <v>50</v>
      </c>
      <c r="B52" s="13" t="s">
        <v>18</v>
      </c>
      <c r="C52" s="14" t="s">
        <v>90</v>
      </c>
      <c r="D52" s="14" t="s">
        <v>91</v>
      </c>
      <c r="E52" s="15" t="s">
        <v>21</v>
      </c>
      <c r="F52" s="16">
        <f>1555</f>
        <v>1555</v>
      </c>
      <c r="G52" s="16" t="s">
        <v>22</v>
      </c>
      <c r="H52" s="16" t="s">
        <v>22</v>
      </c>
      <c r="I52" s="16" t="s">
        <v>22</v>
      </c>
      <c r="J52" s="16">
        <v>1750</v>
      </c>
      <c r="K52" s="16">
        <v>1750</v>
      </c>
      <c r="L52" s="16">
        <v>250</v>
      </c>
      <c r="M52" s="16" t="s">
        <v>22</v>
      </c>
      <c r="N52" s="16" t="s">
        <v>22</v>
      </c>
      <c r="O52" s="9">
        <f t="shared" si="1"/>
        <v>5305</v>
      </c>
      <c r="P52" s="16">
        <v>1637.97</v>
      </c>
      <c r="Q52" s="10">
        <f>O52-P52</f>
        <v>3667.0299999999997</v>
      </c>
      <c r="R52" s="16" t="s">
        <v>22</v>
      </c>
    </row>
    <row r="53" spans="1:18" ht="36.75" customHeight="1" x14ac:dyDescent="0.3">
      <c r="A53" s="5">
        <v>51</v>
      </c>
      <c r="B53" s="13" t="s">
        <v>18</v>
      </c>
      <c r="C53" s="14" t="s">
        <v>92</v>
      </c>
      <c r="D53" s="14" t="s">
        <v>87</v>
      </c>
      <c r="E53" s="15" t="s">
        <v>21</v>
      </c>
      <c r="F53" s="16">
        <v>1168</v>
      </c>
      <c r="G53" s="16" t="s">
        <v>22</v>
      </c>
      <c r="H53" s="16" t="s">
        <v>22</v>
      </c>
      <c r="I53" s="16" t="s">
        <v>22</v>
      </c>
      <c r="J53" s="16">
        <v>1700</v>
      </c>
      <c r="K53" s="16">
        <v>1700</v>
      </c>
      <c r="L53" s="16">
        <v>250</v>
      </c>
      <c r="M53" s="16" t="s">
        <v>22</v>
      </c>
      <c r="N53" s="16" t="s">
        <v>22</v>
      </c>
      <c r="O53" s="9">
        <f t="shared" si="1"/>
        <v>4818</v>
      </c>
      <c r="P53" s="16">
        <v>392.43</v>
      </c>
      <c r="Q53" s="10">
        <f>O53-P53</f>
        <v>4425.57</v>
      </c>
      <c r="R53" s="16" t="s">
        <v>22</v>
      </c>
    </row>
    <row r="54" spans="1:18" ht="36.75" customHeight="1" x14ac:dyDescent="0.3">
      <c r="A54" s="12">
        <v>52</v>
      </c>
      <c r="B54" s="13" t="s">
        <v>18</v>
      </c>
      <c r="C54" s="14" t="s">
        <v>93</v>
      </c>
      <c r="D54" s="14" t="s">
        <v>29</v>
      </c>
      <c r="E54" s="15" t="s">
        <v>21</v>
      </c>
      <c r="F54" s="16">
        <v>6759</v>
      </c>
      <c r="G54" s="16" t="s">
        <v>22</v>
      </c>
      <c r="H54" s="16" t="s">
        <v>22</v>
      </c>
      <c r="I54" s="16">
        <v>375</v>
      </c>
      <c r="J54" s="16">
        <v>3500</v>
      </c>
      <c r="K54" s="16">
        <v>3500</v>
      </c>
      <c r="L54" s="16">
        <v>250</v>
      </c>
      <c r="M54" s="16" t="s">
        <v>22</v>
      </c>
      <c r="N54" s="16" t="s">
        <v>22</v>
      </c>
      <c r="O54" s="9">
        <f t="shared" si="1"/>
        <v>14384</v>
      </c>
      <c r="P54" s="16">
        <v>1783.08</v>
      </c>
      <c r="Q54" s="10">
        <f t="shared" ref="Q54:Q118" si="4">O54-P54</f>
        <v>12600.92</v>
      </c>
      <c r="R54" s="16" t="s">
        <v>22</v>
      </c>
    </row>
    <row r="55" spans="1:18" ht="36.75" customHeight="1" x14ac:dyDescent="0.3">
      <c r="A55" s="5">
        <v>53</v>
      </c>
      <c r="B55" s="13" t="s">
        <v>18</v>
      </c>
      <c r="C55" s="14" t="s">
        <v>94</v>
      </c>
      <c r="D55" s="14" t="s">
        <v>87</v>
      </c>
      <c r="E55" s="15" t="s">
        <v>21</v>
      </c>
      <c r="F55" s="16">
        <v>1168</v>
      </c>
      <c r="G55" s="16" t="s">
        <v>22</v>
      </c>
      <c r="H55" s="16">
        <v>50</v>
      </c>
      <c r="I55" s="16" t="s">
        <v>22</v>
      </c>
      <c r="J55" s="16">
        <v>1700</v>
      </c>
      <c r="K55" s="16">
        <v>1700</v>
      </c>
      <c r="L55" s="16">
        <v>250</v>
      </c>
      <c r="M55" s="16" t="s">
        <v>22</v>
      </c>
      <c r="N55" s="16" t="s">
        <v>22</v>
      </c>
      <c r="O55" s="9">
        <f t="shared" si="1"/>
        <v>4868</v>
      </c>
      <c r="P55" s="16">
        <f>1774.82+32.48</f>
        <v>1807.3</v>
      </c>
      <c r="Q55" s="10">
        <f t="shared" si="4"/>
        <v>3060.7</v>
      </c>
      <c r="R55" s="16">
        <v>672.44</v>
      </c>
    </row>
    <row r="56" spans="1:18" ht="36.75" customHeight="1" x14ac:dyDescent="0.3">
      <c r="A56" s="12">
        <v>54</v>
      </c>
      <c r="B56" s="13" t="s">
        <v>18</v>
      </c>
      <c r="C56" s="14" t="s">
        <v>95</v>
      </c>
      <c r="D56" s="14" t="s">
        <v>48</v>
      </c>
      <c r="E56" s="15" t="s">
        <v>21</v>
      </c>
      <c r="F56" s="16">
        <v>1460</v>
      </c>
      <c r="G56" s="16" t="s">
        <v>22</v>
      </c>
      <c r="H56" s="16">
        <v>50</v>
      </c>
      <c r="I56" s="16" t="s">
        <v>22</v>
      </c>
      <c r="J56" s="16">
        <v>1750</v>
      </c>
      <c r="K56" s="16">
        <v>1750</v>
      </c>
      <c r="L56" s="16">
        <v>250</v>
      </c>
      <c r="M56" s="16" t="s">
        <v>22</v>
      </c>
      <c r="N56" s="16" t="s">
        <v>22</v>
      </c>
      <c r="O56" s="9">
        <f t="shared" si="1"/>
        <v>5260</v>
      </c>
      <c r="P56" s="16">
        <v>4194.4799999999996</v>
      </c>
      <c r="Q56" s="10">
        <f t="shared" si="4"/>
        <v>1065.5200000000004</v>
      </c>
      <c r="R56" s="16" t="s">
        <v>22</v>
      </c>
    </row>
    <row r="57" spans="1:18" ht="36.75" customHeight="1" x14ac:dyDescent="0.3">
      <c r="A57" s="5">
        <v>55</v>
      </c>
      <c r="B57" s="13" t="s">
        <v>18</v>
      </c>
      <c r="C57" s="14" t="s">
        <v>96</v>
      </c>
      <c r="D57" s="14" t="s">
        <v>48</v>
      </c>
      <c r="E57" s="15" t="s">
        <v>21</v>
      </c>
      <c r="F57" s="16">
        <v>1460</v>
      </c>
      <c r="G57" s="16" t="s">
        <v>22</v>
      </c>
      <c r="H57" s="16">
        <v>75</v>
      </c>
      <c r="I57" s="16" t="s">
        <v>22</v>
      </c>
      <c r="J57" s="16">
        <v>1750</v>
      </c>
      <c r="K57" s="16">
        <v>2665</v>
      </c>
      <c r="L57" s="16">
        <v>250</v>
      </c>
      <c r="M57" s="16" t="s">
        <v>22</v>
      </c>
      <c r="N57" s="16" t="s">
        <v>22</v>
      </c>
      <c r="O57" s="9">
        <f t="shared" si="1"/>
        <v>6200</v>
      </c>
      <c r="P57" s="16">
        <v>2289.83</v>
      </c>
      <c r="Q57" s="10">
        <f t="shared" si="4"/>
        <v>3910.17</v>
      </c>
      <c r="R57" s="16" t="s">
        <v>22</v>
      </c>
    </row>
    <row r="58" spans="1:18" ht="36.75" customHeight="1" x14ac:dyDescent="0.3">
      <c r="A58" s="5">
        <v>56</v>
      </c>
      <c r="B58" s="13" t="s">
        <v>18</v>
      </c>
      <c r="C58" s="14" t="s">
        <v>97</v>
      </c>
      <c r="D58" s="14" t="s">
        <v>37</v>
      </c>
      <c r="E58" s="15" t="s">
        <v>21</v>
      </c>
      <c r="F58" s="16">
        <v>2441</v>
      </c>
      <c r="G58" s="16" t="s">
        <v>22</v>
      </c>
      <c r="H58" s="16">
        <v>75</v>
      </c>
      <c r="I58" s="16" t="s">
        <v>22</v>
      </c>
      <c r="J58" s="16">
        <v>2000</v>
      </c>
      <c r="K58" s="16">
        <v>2000</v>
      </c>
      <c r="L58" s="16">
        <v>250</v>
      </c>
      <c r="M58" s="16" t="s">
        <v>22</v>
      </c>
      <c r="N58" s="16" t="s">
        <v>22</v>
      </c>
      <c r="O58" s="9">
        <f t="shared" si="1"/>
        <v>6766</v>
      </c>
      <c r="P58" s="16">
        <v>5295.25</v>
      </c>
      <c r="Q58" s="10">
        <f>O58-P58</f>
        <v>1470.75</v>
      </c>
      <c r="R58" s="16" t="s">
        <v>22</v>
      </c>
    </row>
    <row r="59" spans="1:18" ht="36.75" customHeight="1" x14ac:dyDescent="0.3">
      <c r="A59" s="12">
        <v>57</v>
      </c>
      <c r="B59" s="13" t="s">
        <v>18</v>
      </c>
      <c r="C59" s="14" t="s">
        <v>98</v>
      </c>
      <c r="D59" s="14" t="s">
        <v>29</v>
      </c>
      <c r="E59" s="15" t="s">
        <v>21</v>
      </c>
      <c r="F59" s="16">
        <v>6759</v>
      </c>
      <c r="G59" s="16" t="s">
        <v>22</v>
      </c>
      <c r="H59" s="16" t="s">
        <v>22</v>
      </c>
      <c r="I59" s="16">
        <v>375</v>
      </c>
      <c r="J59" s="16">
        <v>3500</v>
      </c>
      <c r="K59" s="16">
        <v>3500</v>
      </c>
      <c r="L59" s="16">
        <v>250</v>
      </c>
      <c r="M59" s="16" t="s">
        <v>22</v>
      </c>
      <c r="N59" s="16" t="s">
        <v>22</v>
      </c>
      <c r="O59" s="9">
        <f t="shared" si="1"/>
        <v>14384</v>
      </c>
      <c r="P59" s="16">
        <v>2765.5</v>
      </c>
      <c r="Q59" s="10">
        <f t="shared" si="4"/>
        <v>11618.5</v>
      </c>
      <c r="R59" s="16" t="s">
        <v>22</v>
      </c>
    </row>
    <row r="60" spans="1:18" ht="36.75" customHeight="1" x14ac:dyDescent="0.3">
      <c r="A60" s="5">
        <v>58</v>
      </c>
      <c r="B60" s="13" t="s">
        <v>18</v>
      </c>
      <c r="C60" s="14" t="s">
        <v>99</v>
      </c>
      <c r="D60" s="14" t="s">
        <v>33</v>
      </c>
      <c r="E60" s="15" t="s">
        <v>21</v>
      </c>
      <c r="F60" s="16">
        <v>10261</v>
      </c>
      <c r="G60" s="16" t="s">
        <v>22</v>
      </c>
      <c r="H60" s="16" t="s">
        <v>22</v>
      </c>
      <c r="I60" s="16">
        <v>375</v>
      </c>
      <c r="J60" s="16">
        <v>5000</v>
      </c>
      <c r="K60" s="16">
        <v>5000</v>
      </c>
      <c r="L60" s="16">
        <v>250</v>
      </c>
      <c r="M60" s="16" t="s">
        <v>22</v>
      </c>
      <c r="N60" s="16" t="s">
        <v>22</v>
      </c>
      <c r="O60" s="9">
        <f t="shared" si="1"/>
        <v>20886</v>
      </c>
      <c r="P60" s="16">
        <v>2714.93</v>
      </c>
      <c r="Q60" s="10">
        <f t="shared" si="4"/>
        <v>18171.07</v>
      </c>
      <c r="R60" s="16" t="s">
        <v>22</v>
      </c>
    </row>
    <row r="61" spans="1:18" ht="36.75" customHeight="1" x14ac:dyDescent="0.3">
      <c r="A61" s="12">
        <v>59</v>
      </c>
      <c r="B61" s="13" t="s">
        <v>18</v>
      </c>
      <c r="C61" s="14" t="s">
        <v>100</v>
      </c>
      <c r="D61" s="14" t="s">
        <v>48</v>
      </c>
      <c r="E61" s="15" t="s">
        <v>21</v>
      </c>
      <c r="F61" s="16">
        <v>1460</v>
      </c>
      <c r="G61" s="16" t="s">
        <v>22</v>
      </c>
      <c r="H61" s="16" t="s">
        <v>22</v>
      </c>
      <c r="I61" s="16" t="s">
        <v>22</v>
      </c>
      <c r="J61" s="16">
        <v>1750</v>
      </c>
      <c r="K61" s="16">
        <v>1750</v>
      </c>
      <c r="L61" s="16">
        <v>250</v>
      </c>
      <c r="M61" s="16" t="s">
        <v>22</v>
      </c>
      <c r="N61" s="16" t="s">
        <v>22</v>
      </c>
      <c r="O61" s="9">
        <f t="shared" si="1"/>
        <v>5210</v>
      </c>
      <c r="P61" s="16">
        <f>4269.02+17.97</f>
        <v>4286.9900000000007</v>
      </c>
      <c r="Q61" s="10">
        <f t="shared" si="4"/>
        <v>923.00999999999931</v>
      </c>
      <c r="R61" s="16">
        <v>372</v>
      </c>
    </row>
    <row r="62" spans="1:18" ht="36.75" customHeight="1" x14ac:dyDescent="0.3">
      <c r="A62" s="5">
        <v>60</v>
      </c>
      <c r="B62" s="13" t="s">
        <v>18</v>
      </c>
      <c r="C62" s="14" t="s">
        <v>101</v>
      </c>
      <c r="D62" s="14" t="s">
        <v>48</v>
      </c>
      <c r="E62" s="15" t="s">
        <v>21</v>
      </c>
      <c r="F62" s="16">
        <v>1460</v>
      </c>
      <c r="G62" s="16" t="s">
        <v>22</v>
      </c>
      <c r="H62" s="16">
        <v>35</v>
      </c>
      <c r="I62" s="16" t="s">
        <v>22</v>
      </c>
      <c r="J62" s="16">
        <v>1750</v>
      </c>
      <c r="K62" s="16">
        <v>1750</v>
      </c>
      <c r="L62" s="16">
        <v>250</v>
      </c>
      <c r="M62" s="16" t="s">
        <v>22</v>
      </c>
      <c r="N62" s="16" t="s">
        <v>22</v>
      </c>
      <c r="O62" s="9">
        <f t="shared" si="1"/>
        <v>5245</v>
      </c>
      <c r="P62" s="16">
        <f>1448.82+7.99</f>
        <v>1456.81</v>
      </c>
      <c r="Q62" s="10">
        <f t="shared" si="4"/>
        <v>3788.19</v>
      </c>
      <c r="R62" s="16">
        <v>165.47</v>
      </c>
    </row>
    <row r="63" spans="1:18" ht="36.75" customHeight="1" x14ac:dyDescent="0.3">
      <c r="A63" s="5">
        <v>61</v>
      </c>
      <c r="B63" s="13" t="s">
        <v>18</v>
      </c>
      <c r="C63" s="14" t="s">
        <v>102</v>
      </c>
      <c r="D63" s="14" t="s">
        <v>87</v>
      </c>
      <c r="E63" s="15" t="s">
        <v>21</v>
      </c>
      <c r="F63" s="16">
        <v>1168</v>
      </c>
      <c r="G63" s="16" t="s">
        <v>22</v>
      </c>
      <c r="H63" s="16">
        <v>50</v>
      </c>
      <c r="I63" s="16" t="s">
        <v>22</v>
      </c>
      <c r="J63" s="16">
        <v>1700</v>
      </c>
      <c r="K63" s="16">
        <v>1700</v>
      </c>
      <c r="L63" s="16">
        <v>250</v>
      </c>
      <c r="M63" s="16" t="s">
        <v>22</v>
      </c>
      <c r="N63" s="16" t="s">
        <v>22</v>
      </c>
      <c r="O63" s="9">
        <f t="shared" ref="O63" si="5">SUM(F63:M63)</f>
        <v>4868</v>
      </c>
      <c r="P63" s="16">
        <f>390.13+40.84</f>
        <v>430.97</v>
      </c>
      <c r="Q63" s="10">
        <f t="shared" si="4"/>
        <v>4437.03</v>
      </c>
      <c r="R63" s="16">
        <v>845.6</v>
      </c>
    </row>
    <row r="64" spans="1:18" ht="36.75" customHeight="1" x14ac:dyDescent="0.3">
      <c r="A64" s="12">
        <v>62</v>
      </c>
      <c r="B64" s="13" t="s">
        <v>18</v>
      </c>
      <c r="C64" s="14" t="s">
        <v>103</v>
      </c>
      <c r="D64" s="14" t="s">
        <v>52</v>
      </c>
      <c r="E64" s="15" t="s">
        <v>21</v>
      </c>
      <c r="F64" s="16">
        <v>3295</v>
      </c>
      <c r="G64" s="16" t="s">
        <v>22</v>
      </c>
      <c r="H64" s="16">
        <v>75.81</v>
      </c>
      <c r="I64" s="16">
        <v>375</v>
      </c>
      <c r="J64" s="16">
        <v>2500</v>
      </c>
      <c r="K64" s="16">
        <v>2500</v>
      </c>
      <c r="L64" s="16">
        <v>250</v>
      </c>
      <c r="M64" s="16" t="s">
        <v>22</v>
      </c>
      <c r="N64" s="16" t="s">
        <v>22</v>
      </c>
      <c r="O64" s="9">
        <v>8920</v>
      </c>
      <c r="P64" s="16">
        <v>2547.4</v>
      </c>
      <c r="Q64" s="10">
        <f t="shared" si="4"/>
        <v>6372.6</v>
      </c>
      <c r="R64" s="16" t="s">
        <v>22</v>
      </c>
    </row>
    <row r="65" spans="1:18" ht="36.75" customHeight="1" x14ac:dyDescent="0.3">
      <c r="A65" s="5">
        <v>63</v>
      </c>
      <c r="B65" s="13" t="s">
        <v>18</v>
      </c>
      <c r="C65" s="14" t="s">
        <v>104</v>
      </c>
      <c r="D65" s="14" t="s">
        <v>29</v>
      </c>
      <c r="E65" s="15" t="s">
        <v>21</v>
      </c>
      <c r="F65" s="16">
        <f>6759</f>
        <v>6759</v>
      </c>
      <c r="G65" s="16" t="s">
        <v>22</v>
      </c>
      <c r="H65" s="16" t="s">
        <v>22</v>
      </c>
      <c r="I65" s="16">
        <v>375</v>
      </c>
      <c r="J65" s="16">
        <v>3500</v>
      </c>
      <c r="K65" s="16">
        <v>3500</v>
      </c>
      <c r="L65" s="16">
        <v>250</v>
      </c>
      <c r="M65" s="16" t="s">
        <v>22</v>
      </c>
      <c r="N65" s="16" t="s">
        <v>22</v>
      </c>
      <c r="O65" s="9">
        <f t="shared" si="1"/>
        <v>14384</v>
      </c>
      <c r="P65" s="16">
        <v>4776.38</v>
      </c>
      <c r="Q65" s="10">
        <f t="shared" si="4"/>
        <v>9607.619999999999</v>
      </c>
      <c r="R65" s="16" t="s">
        <v>22</v>
      </c>
    </row>
    <row r="66" spans="1:18" ht="36.75" customHeight="1" x14ac:dyDescent="0.3">
      <c r="A66" s="12">
        <v>64</v>
      </c>
      <c r="B66" s="13" t="s">
        <v>18</v>
      </c>
      <c r="C66" s="14" t="s">
        <v>105</v>
      </c>
      <c r="D66" s="14" t="s">
        <v>45</v>
      </c>
      <c r="E66" s="15" t="s">
        <v>21</v>
      </c>
      <c r="F66" s="16">
        <v>5835</v>
      </c>
      <c r="G66" s="16" t="s">
        <v>22</v>
      </c>
      <c r="H66" s="16" t="s">
        <v>22</v>
      </c>
      <c r="I66" s="16" t="s">
        <v>22</v>
      </c>
      <c r="J66" s="16">
        <v>3000</v>
      </c>
      <c r="K66" s="16">
        <v>3000</v>
      </c>
      <c r="L66" s="16">
        <v>250</v>
      </c>
      <c r="M66" s="16" t="s">
        <v>22</v>
      </c>
      <c r="N66" s="16" t="s">
        <v>22</v>
      </c>
      <c r="O66" s="9">
        <f t="shared" ref="O66:O79" si="6">SUM(F66:M66)</f>
        <v>12085</v>
      </c>
      <c r="P66" s="16">
        <v>3690.94</v>
      </c>
      <c r="Q66" s="10">
        <f t="shared" si="4"/>
        <v>8394.06</v>
      </c>
      <c r="R66" s="16" t="s">
        <v>22</v>
      </c>
    </row>
    <row r="67" spans="1:18" ht="36.75" customHeight="1" x14ac:dyDescent="0.3">
      <c r="A67" s="5">
        <v>65</v>
      </c>
      <c r="B67" s="13" t="s">
        <v>18</v>
      </c>
      <c r="C67" s="14" t="s">
        <v>106</v>
      </c>
      <c r="D67" s="14" t="s">
        <v>33</v>
      </c>
      <c r="E67" s="15" t="s">
        <v>21</v>
      </c>
      <c r="F67" s="16">
        <v>10261</v>
      </c>
      <c r="G67" s="16" t="s">
        <v>22</v>
      </c>
      <c r="H67" s="16" t="s">
        <v>22</v>
      </c>
      <c r="I67" s="16">
        <v>375</v>
      </c>
      <c r="J67" s="16">
        <v>5000</v>
      </c>
      <c r="K67" s="16">
        <v>5000</v>
      </c>
      <c r="L67" s="16">
        <v>250</v>
      </c>
      <c r="M67" s="16" t="s">
        <v>22</v>
      </c>
      <c r="N67" s="16" t="s">
        <v>22</v>
      </c>
      <c r="O67" s="9">
        <f t="shared" si="6"/>
        <v>20886</v>
      </c>
      <c r="P67" s="16">
        <v>4003.41</v>
      </c>
      <c r="Q67" s="10">
        <f t="shared" si="4"/>
        <v>16882.59</v>
      </c>
      <c r="R67" s="16" t="s">
        <v>22</v>
      </c>
    </row>
    <row r="68" spans="1:18" ht="36.75" customHeight="1" x14ac:dyDescent="0.3">
      <c r="A68" s="5">
        <v>66</v>
      </c>
      <c r="B68" s="13" t="s">
        <v>18</v>
      </c>
      <c r="C68" s="14" t="s">
        <v>107</v>
      </c>
      <c r="D68" s="14" t="s">
        <v>108</v>
      </c>
      <c r="E68" s="15" t="s">
        <v>21</v>
      </c>
      <c r="F68" s="16">
        <v>10261</v>
      </c>
      <c r="G68" s="16" t="s">
        <v>22</v>
      </c>
      <c r="H68" s="16" t="s">
        <v>22</v>
      </c>
      <c r="I68" s="16">
        <v>375</v>
      </c>
      <c r="J68" s="16">
        <v>5000</v>
      </c>
      <c r="K68" s="16">
        <v>5000</v>
      </c>
      <c r="L68" s="16">
        <v>250</v>
      </c>
      <c r="M68" s="16" t="s">
        <v>22</v>
      </c>
      <c r="N68" s="16" t="s">
        <v>22</v>
      </c>
      <c r="O68" s="9">
        <f t="shared" si="6"/>
        <v>20886</v>
      </c>
      <c r="P68" s="16">
        <v>2411.79</v>
      </c>
      <c r="Q68" s="10">
        <f t="shared" si="4"/>
        <v>18474.21</v>
      </c>
      <c r="R68" s="16" t="s">
        <v>22</v>
      </c>
    </row>
    <row r="69" spans="1:18" ht="36.75" customHeight="1" x14ac:dyDescent="0.3">
      <c r="A69" s="12">
        <v>67</v>
      </c>
      <c r="B69" s="13" t="s">
        <v>18</v>
      </c>
      <c r="C69" s="14" t="s">
        <v>109</v>
      </c>
      <c r="D69" s="14" t="s">
        <v>33</v>
      </c>
      <c r="E69" s="15" t="s">
        <v>21</v>
      </c>
      <c r="F69" s="16">
        <v>10261</v>
      </c>
      <c r="G69" s="16" t="s">
        <v>22</v>
      </c>
      <c r="H69" s="16" t="s">
        <v>22</v>
      </c>
      <c r="I69" s="16">
        <v>375</v>
      </c>
      <c r="J69" s="16">
        <v>5000</v>
      </c>
      <c r="K69" s="16">
        <v>5000</v>
      </c>
      <c r="L69" s="16">
        <v>250</v>
      </c>
      <c r="M69" s="16" t="s">
        <v>22</v>
      </c>
      <c r="N69" s="16" t="s">
        <v>22</v>
      </c>
      <c r="O69" s="9">
        <f t="shared" si="6"/>
        <v>20886</v>
      </c>
      <c r="P69" s="16">
        <v>2728.8</v>
      </c>
      <c r="Q69" s="10">
        <f>O69-P69</f>
        <v>18157.2</v>
      </c>
      <c r="R69" s="16"/>
    </row>
    <row r="70" spans="1:18" ht="36.75" customHeight="1" x14ac:dyDescent="0.3">
      <c r="A70" s="5">
        <v>68</v>
      </c>
      <c r="B70" s="13" t="s">
        <v>18</v>
      </c>
      <c r="C70" s="14" t="s">
        <v>110</v>
      </c>
      <c r="D70" s="14" t="s">
        <v>45</v>
      </c>
      <c r="E70" s="15" t="s">
        <v>21</v>
      </c>
      <c r="F70" s="16">
        <v>5835</v>
      </c>
      <c r="G70" s="16" t="s">
        <v>22</v>
      </c>
      <c r="H70" s="16" t="s">
        <v>22</v>
      </c>
      <c r="I70" s="16">
        <v>375</v>
      </c>
      <c r="J70" s="16">
        <v>3000</v>
      </c>
      <c r="K70" s="16">
        <v>3000</v>
      </c>
      <c r="L70" s="16">
        <v>250</v>
      </c>
      <c r="M70" s="16" t="s">
        <v>22</v>
      </c>
      <c r="N70" s="16" t="s">
        <v>22</v>
      </c>
      <c r="O70" s="9">
        <f>SUM(F70:M70)</f>
        <v>12460</v>
      </c>
      <c r="P70" s="16">
        <v>2181.04</v>
      </c>
      <c r="Q70" s="10">
        <f t="shared" si="4"/>
        <v>10278.959999999999</v>
      </c>
      <c r="R70" s="16" t="s">
        <v>22</v>
      </c>
    </row>
    <row r="71" spans="1:18" ht="36.75" customHeight="1" x14ac:dyDescent="0.3">
      <c r="A71" s="12">
        <v>69</v>
      </c>
      <c r="B71" s="13" t="s">
        <v>18</v>
      </c>
      <c r="C71" s="14" t="s">
        <v>111</v>
      </c>
      <c r="D71" s="14" t="s">
        <v>29</v>
      </c>
      <c r="E71" s="15" t="s">
        <v>21</v>
      </c>
      <c r="F71" s="16">
        <v>6759</v>
      </c>
      <c r="G71" s="16" t="s">
        <v>22</v>
      </c>
      <c r="H71" s="16" t="s">
        <v>22</v>
      </c>
      <c r="I71" s="16">
        <v>375</v>
      </c>
      <c r="J71" s="16">
        <v>3500</v>
      </c>
      <c r="K71" s="16">
        <v>3500</v>
      </c>
      <c r="L71" s="16">
        <v>250</v>
      </c>
      <c r="M71" s="16" t="s">
        <v>22</v>
      </c>
      <c r="N71" s="16" t="s">
        <v>22</v>
      </c>
      <c r="O71" s="9">
        <f t="shared" si="6"/>
        <v>14384</v>
      </c>
      <c r="P71" s="16">
        <v>1590.5</v>
      </c>
      <c r="Q71" s="10">
        <f t="shared" si="4"/>
        <v>12793.5</v>
      </c>
      <c r="R71" s="16" t="s">
        <v>22</v>
      </c>
    </row>
    <row r="72" spans="1:18" ht="36.75" customHeight="1" x14ac:dyDescent="0.3">
      <c r="A72" s="5">
        <v>70</v>
      </c>
      <c r="B72" s="13" t="s">
        <v>18</v>
      </c>
      <c r="C72" s="14" t="s">
        <v>112</v>
      </c>
      <c r="D72" s="14" t="s">
        <v>87</v>
      </c>
      <c r="E72" s="15" t="s">
        <v>21</v>
      </c>
      <c r="F72" s="16">
        <v>1168</v>
      </c>
      <c r="G72" s="16" t="s">
        <v>22</v>
      </c>
      <c r="H72" s="16" t="s">
        <v>22</v>
      </c>
      <c r="I72" s="16">
        <v>0</v>
      </c>
      <c r="J72" s="16">
        <v>1700</v>
      </c>
      <c r="K72" s="16">
        <v>1200</v>
      </c>
      <c r="L72" s="16">
        <v>250</v>
      </c>
      <c r="M72" s="16" t="s">
        <v>22</v>
      </c>
      <c r="N72" s="16" t="s">
        <v>22</v>
      </c>
      <c r="O72" s="9">
        <v>6018</v>
      </c>
      <c r="P72" s="16">
        <v>2179.87</v>
      </c>
      <c r="Q72" s="10">
        <f t="shared" si="4"/>
        <v>3838.13</v>
      </c>
      <c r="R72" s="16" t="s">
        <v>22</v>
      </c>
    </row>
    <row r="73" spans="1:18" ht="36.75" customHeight="1" x14ac:dyDescent="0.3">
      <c r="A73" s="5">
        <v>71</v>
      </c>
      <c r="B73" s="13" t="s">
        <v>18</v>
      </c>
      <c r="C73" s="14" t="s">
        <v>113</v>
      </c>
      <c r="D73" s="14" t="s">
        <v>37</v>
      </c>
      <c r="E73" s="15" t="s">
        <v>21</v>
      </c>
      <c r="F73" s="16">
        <v>2441</v>
      </c>
      <c r="G73" s="16" t="s">
        <v>22</v>
      </c>
      <c r="H73" s="16" t="s">
        <v>22</v>
      </c>
      <c r="I73" s="16">
        <v>0</v>
      </c>
      <c r="J73" s="16">
        <v>2000</v>
      </c>
      <c r="K73" s="16">
        <v>2000</v>
      </c>
      <c r="L73" s="16">
        <v>250</v>
      </c>
      <c r="M73" s="16" t="s">
        <v>22</v>
      </c>
      <c r="N73" s="16" t="s">
        <v>22</v>
      </c>
      <c r="O73" s="9">
        <f t="shared" si="6"/>
        <v>6691</v>
      </c>
      <c r="P73" s="16">
        <f>1772.84+16.14</f>
        <v>1788.98</v>
      </c>
      <c r="Q73" s="10">
        <f t="shared" si="4"/>
        <v>4902.0200000000004</v>
      </c>
      <c r="R73" s="16">
        <v>334.16</v>
      </c>
    </row>
    <row r="74" spans="1:18" ht="36.75" customHeight="1" x14ac:dyDescent="0.3">
      <c r="A74" s="12">
        <v>72</v>
      </c>
      <c r="B74" s="13" t="s">
        <v>18</v>
      </c>
      <c r="C74" s="14" t="s">
        <v>114</v>
      </c>
      <c r="D74" s="14" t="s">
        <v>29</v>
      </c>
      <c r="E74" s="15" t="s">
        <v>21</v>
      </c>
      <c r="F74" s="16">
        <v>6759</v>
      </c>
      <c r="G74" s="16" t="s">
        <v>22</v>
      </c>
      <c r="H74" s="16" t="s">
        <v>22</v>
      </c>
      <c r="I74" s="16">
        <v>375</v>
      </c>
      <c r="J74" s="16">
        <v>3500</v>
      </c>
      <c r="K74" s="16">
        <v>3500</v>
      </c>
      <c r="L74" s="16">
        <v>250</v>
      </c>
      <c r="M74" s="16" t="s">
        <v>22</v>
      </c>
      <c r="N74" s="16" t="s">
        <v>22</v>
      </c>
      <c r="O74" s="9">
        <f t="shared" si="6"/>
        <v>14384</v>
      </c>
      <c r="P74" s="16">
        <v>1780.46</v>
      </c>
      <c r="Q74" s="10">
        <f t="shared" si="4"/>
        <v>12603.54</v>
      </c>
      <c r="R74" s="16" t="s">
        <v>22</v>
      </c>
    </row>
    <row r="75" spans="1:18" ht="36.75" customHeight="1" x14ac:dyDescent="0.3">
      <c r="A75" s="5">
        <v>73</v>
      </c>
      <c r="B75" s="13" t="s">
        <v>18</v>
      </c>
      <c r="C75" s="14" t="s">
        <v>115</v>
      </c>
      <c r="D75" s="14" t="s">
        <v>35</v>
      </c>
      <c r="E75" s="15" t="s">
        <v>21</v>
      </c>
      <c r="F75" s="16">
        <v>3757</v>
      </c>
      <c r="G75" s="16" t="s">
        <v>22</v>
      </c>
      <c r="H75" s="16" t="s">
        <v>22</v>
      </c>
      <c r="I75" s="16">
        <v>375</v>
      </c>
      <c r="J75" s="16">
        <v>2850</v>
      </c>
      <c r="K75" s="16">
        <v>2850</v>
      </c>
      <c r="L75" s="16">
        <v>250</v>
      </c>
      <c r="M75" s="16" t="s">
        <v>22</v>
      </c>
      <c r="N75" s="16" t="s">
        <v>22</v>
      </c>
      <c r="O75" s="9">
        <f t="shared" si="6"/>
        <v>10082</v>
      </c>
      <c r="P75" s="16">
        <v>1041.26</v>
      </c>
      <c r="Q75" s="10">
        <f t="shared" si="4"/>
        <v>9040.74</v>
      </c>
      <c r="R75" s="16" t="s">
        <v>22</v>
      </c>
    </row>
    <row r="76" spans="1:18" ht="36.75" customHeight="1" x14ac:dyDescent="0.3">
      <c r="A76" s="12">
        <v>74</v>
      </c>
      <c r="B76" s="13" t="s">
        <v>18</v>
      </c>
      <c r="C76" s="14" t="s">
        <v>116</v>
      </c>
      <c r="D76" s="14" t="s">
        <v>31</v>
      </c>
      <c r="E76" s="15" t="s">
        <v>21</v>
      </c>
      <c r="F76" s="16">
        <v>2281</v>
      </c>
      <c r="G76" s="16" t="s">
        <v>22</v>
      </c>
      <c r="H76" s="16" t="s">
        <v>22</v>
      </c>
      <c r="I76" s="16">
        <v>0</v>
      </c>
      <c r="J76" s="16">
        <v>2000</v>
      </c>
      <c r="K76" s="16">
        <v>2000</v>
      </c>
      <c r="L76" s="16">
        <v>250</v>
      </c>
      <c r="M76" s="16" t="s">
        <v>22</v>
      </c>
      <c r="N76" s="16" t="s">
        <v>22</v>
      </c>
      <c r="O76" s="9">
        <f t="shared" si="6"/>
        <v>6531</v>
      </c>
      <c r="P76" s="16">
        <v>677.38</v>
      </c>
      <c r="Q76" s="10">
        <f t="shared" si="4"/>
        <v>5853.62</v>
      </c>
      <c r="R76" s="16" t="s">
        <v>22</v>
      </c>
    </row>
    <row r="77" spans="1:18" ht="36.75" customHeight="1" x14ac:dyDescent="0.3">
      <c r="A77" s="5">
        <v>75</v>
      </c>
      <c r="B77" s="13" t="s">
        <v>18</v>
      </c>
      <c r="C77" s="14" t="s">
        <v>117</v>
      </c>
      <c r="D77" s="14" t="s">
        <v>35</v>
      </c>
      <c r="E77" s="15" t="s">
        <v>21</v>
      </c>
      <c r="F77" s="16">
        <v>3757</v>
      </c>
      <c r="G77" s="16" t="s">
        <v>22</v>
      </c>
      <c r="H77" s="16" t="s">
        <v>22</v>
      </c>
      <c r="I77" s="16">
        <v>375</v>
      </c>
      <c r="J77" s="16">
        <v>2850</v>
      </c>
      <c r="K77" s="16">
        <v>2850</v>
      </c>
      <c r="L77" s="16">
        <v>250</v>
      </c>
      <c r="M77" s="16" t="s">
        <v>22</v>
      </c>
      <c r="N77" s="16" t="s">
        <v>22</v>
      </c>
      <c r="O77" s="9">
        <f t="shared" si="6"/>
        <v>10082</v>
      </c>
      <c r="P77" s="16">
        <v>1041.26</v>
      </c>
      <c r="Q77" s="10">
        <f t="shared" si="4"/>
        <v>9040.74</v>
      </c>
      <c r="R77" s="16" t="s">
        <v>22</v>
      </c>
    </row>
    <row r="78" spans="1:18" ht="36.75" customHeight="1" x14ac:dyDescent="0.3">
      <c r="A78" s="5">
        <v>76</v>
      </c>
      <c r="B78" s="13" t="s">
        <v>18</v>
      </c>
      <c r="C78" s="14" t="s">
        <v>118</v>
      </c>
      <c r="D78" s="14" t="s">
        <v>37</v>
      </c>
      <c r="E78" s="15" t="s">
        <v>21</v>
      </c>
      <c r="F78" s="16">
        <v>2441</v>
      </c>
      <c r="G78" s="16" t="s">
        <v>22</v>
      </c>
      <c r="H78" s="16" t="s">
        <v>22</v>
      </c>
      <c r="I78" s="16">
        <v>0</v>
      </c>
      <c r="J78" s="16">
        <v>2000</v>
      </c>
      <c r="K78" s="16">
        <v>2000</v>
      </c>
      <c r="L78" s="16">
        <v>250</v>
      </c>
      <c r="M78" s="16" t="s">
        <v>22</v>
      </c>
      <c r="N78" s="16" t="s">
        <v>22</v>
      </c>
      <c r="O78" s="9">
        <f>SUM(F78:M78)</f>
        <v>6691</v>
      </c>
      <c r="P78" s="16">
        <v>616.59</v>
      </c>
      <c r="Q78" s="10">
        <f t="shared" si="4"/>
        <v>6074.41</v>
      </c>
      <c r="R78" s="16" t="s">
        <v>22</v>
      </c>
    </row>
    <row r="79" spans="1:18" ht="36.75" customHeight="1" x14ac:dyDescent="0.3">
      <c r="A79" s="12">
        <v>77</v>
      </c>
      <c r="B79" s="13" t="s">
        <v>18</v>
      </c>
      <c r="C79" s="14" t="s">
        <v>119</v>
      </c>
      <c r="D79" s="14" t="s">
        <v>52</v>
      </c>
      <c r="E79" s="15" t="s">
        <v>21</v>
      </c>
      <c r="F79" s="16">
        <v>3295</v>
      </c>
      <c r="G79" s="16" t="s">
        <v>22</v>
      </c>
      <c r="H79" s="16" t="s">
        <v>22</v>
      </c>
      <c r="I79" s="16">
        <v>375</v>
      </c>
      <c r="J79" s="16">
        <v>2500</v>
      </c>
      <c r="K79" s="16">
        <v>2500</v>
      </c>
      <c r="L79" s="16">
        <v>250</v>
      </c>
      <c r="M79" s="16" t="s">
        <v>22</v>
      </c>
      <c r="N79" s="16" t="s">
        <v>22</v>
      </c>
      <c r="O79" s="9">
        <f t="shared" si="6"/>
        <v>8920</v>
      </c>
      <c r="P79" s="16">
        <f>902.22+52.35</f>
        <v>954.57</v>
      </c>
      <c r="Q79" s="10">
        <f t="shared" si="4"/>
        <v>7965.43</v>
      </c>
      <c r="R79" s="16">
        <v>1083.8</v>
      </c>
    </row>
    <row r="80" spans="1:18" ht="36.75" customHeight="1" x14ac:dyDescent="0.3">
      <c r="A80" s="5">
        <v>78</v>
      </c>
      <c r="B80" s="13" t="s">
        <v>18</v>
      </c>
      <c r="C80" s="14" t="s">
        <v>120</v>
      </c>
      <c r="D80" s="14" t="s">
        <v>52</v>
      </c>
      <c r="E80" s="15" t="s">
        <v>21</v>
      </c>
      <c r="F80" s="16">
        <v>3295</v>
      </c>
      <c r="G80" s="16" t="s">
        <v>22</v>
      </c>
      <c r="H80" s="16" t="s">
        <v>22</v>
      </c>
      <c r="I80" s="16">
        <v>375</v>
      </c>
      <c r="J80" s="16">
        <v>2500</v>
      </c>
      <c r="K80" s="16">
        <v>2500</v>
      </c>
      <c r="L80" s="16">
        <v>250</v>
      </c>
      <c r="M80" s="16" t="s">
        <v>22</v>
      </c>
      <c r="N80" s="16" t="s">
        <v>22</v>
      </c>
      <c r="O80" s="9">
        <f>SUM(F80:M80)</f>
        <v>8920</v>
      </c>
      <c r="P80" s="16">
        <v>898.26</v>
      </c>
      <c r="Q80" s="10">
        <f t="shared" si="4"/>
        <v>8021.74</v>
      </c>
      <c r="R80" s="16" t="s">
        <v>22</v>
      </c>
    </row>
    <row r="81" spans="1:18" ht="36.75" customHeight="1" x14ac:dyDescent="0.3">
      <c r="A81" s="12">
        <v>79</v>
      </c>
      <c r="B81" s="13" t="s">
        <v>18</v>
      </c>
      <c r="C81" s="14" t="s">
        <v>121</v>
      </c>
      <c r="D81" s="14" t="s">
        <v>33</v>
      </c>
      <c r="E81" s="15" t="s">
        <v>21</v>
      </c>
      <c r="F81" s="16">
        <v>10261</v>
      </c>
      <c r="G81" s="16" t="s">
        <v>22</v>
      </c>
      <c r="H81" s="16" t="s">
        <v>22</v>
      </c>
      <c r="I81" s="16">
        <v>375</v>
      </c>
      <c r="J81" s="16">
        <v>5000</v>
      </c>
      <c r="K81" s="16">
        <v>5000</v>
      </c>
      <c r="L81" s="16">
        <v>250</v>
      </c>
      <c r="M81" s="16" t="s">
        <v>22</v>
      </c>
      <c r="N81" s="16" t="s">
        <v>22</v>
      </c>
      <c r="O81" s="9">
        <f>SUM(F81:M81)</f>
        <v>20886</v>
      </c>
      <c r="P81" s="16">
        <v>2406.58</v>
      </c>
      <c r="Q81" s="10">
        <f>O81-P81</f>
        <v>18479.419999999998</v>
      </c>
      <c r="R81" s="16" t="s">
        <v>22</v>
      </c>
    </row>
    <row r="82" spans="1:18" ht="36.75" customHeight="1" x14ac:dyDescent="0.3">
      <c r="A82" s="5">
        <v>80</v>
      </c>
      <c r="B82" s="13" t="s">
        <v>18</v>
      </c>
      <c r="C82" s="14" t="s">
        <v>122</v>
      </c>
      <c r="D82" s="14" t="s">
        <v>20</v>
      </c>
      <c r="E82" s="15" t="s">
        <v>21</v>
      </c>
      <c r="F82" s="16">
        <v>5835</v>
      </c>
      <c r="G82" s="16" t="s">
        <v>22</v>
      </c>
      <c r="H82" s="16" t="s">
        <v>22</v>
      </c>
      <c r="I82" s="16">
        <v>375</v>
      </c>
      <c r="J82" s="16">
        <v>3000</v>
      </c>
      <c r="K82" s="16">
        <v>3000</v>
      </c>
      <c r="L82" s="16">
        <v>250</v>
      </c>
      <c r="M82" s="16" t="s">
        <v>22</v>
      </c>
      <c r="N82" s="16" t="s">
        <v>22</v>
      </c>
      <c r="O82" s="9">
        <f>SUM(F82:M82)</f>
        <v>12460</v>
      </c>
      <c r="P82" s="16">
        <v>1324.12</v>
      </c>
      <c r="Q82" s="10">
        <f t="shared" si="4"/>
        <v>11135.880000000001</v>
      </c>
      <c r="R82" s="16" t="s">
        <v>22</v>
      </c>
    </row>
    <row r="83" spans="1:18" ht="36.75" customHeight="1" x14ac:dyDescent="0.3">
      <c r="A83" s="5">
        <v>81</v>
      </c>
      <c r="B83" s="13" t="s">
        <v>18</v>
      </c>
      <c r="C83" s="14" t="s">
        <v>123</v>
      </c>
      <c r="D83" s="14" t="s">
        <v>33</v>
      </c>
      <c r="E83" s="15" t="s">
        <v>21</v>
      </c>
      <c r="F83" s="16">
        <v>10261</v>
      </c>
      <c r="G83" s="16" t="s">
        <v>22</v>
      </c>
      <c r="H83" s="16" t="s">
        <v>22</v>
      </c>
      <c r="I83" s="16">
        <v>375</v>
      </c>
      <c r="J83" s="16">
        <v>5000</v>
      </c>
      <c r="K83" s="16">
        <v>5000</v>
      </c>
      <c r="L83" s="16">
        <v>250</v>
      </c>
      <c r="M83" s="16" t="s">
        <v>22</v>
      </c>
      <c r="N83" s="16" t="s">
        <v>22</v>
      </c>
      <c r="O83" s="9">
        <f>SUM(F83:M83)</f>
        <v>20886</v>
      </c>
      <c r="P83" s="16">
        <v>2240.14</v>
      </c>
      <c r="Q83" s="10">
        <f t="shared" si="4"/>
        <v>18645.86</v>
      </c>
      <c r="R83" s="16" t="s">
        <v>22</v>
      </c>
    </row>
    <row r="84" spans="1:18" ht="36.75" customHeight="1" x14ac:dyDescent="0.3">
      <c r="A84" s="12">
        <v>82</v>
      </c>
      <c r="B84" s="13" t="s">
        <v>18</v>
      </c>
      <c r="C84" s="14" t="s">
        <v>124</v>
      </c>
      <c r="D84" s="14" t="s">
        <v>20</v>
      </c>
      <c r="E84" s="15" t="s">
        <v>21</v>
      </c>
      <c r="F84" s="16">
        <v>5835</v>
      </c>
      <c r="G84" s="16" t="s">
        <v>22</v>
      </c>
      <c r="H84" s="16" t="s">
        <v>22</v>
      </c>
      <c r="I84" s="16">
        <v>375</v>
      </c>
      <c r="J84" s="16">
        <v>3000</v>
      </c>
      <c r="K84" s="16">
        <v>3000</v>
      </c>
      <c r="L84" s="16">
        <v>250</v>
      </c>
      <c r="M84" s="16" t="s">
        <v>22</v>
      </c>
      <c r="N84" s="16" t="s">
        <v>22</v>
      </c>
      <c r="O84" s="9">
        <f>SUM(F84:M84)</f>
        <v>12460</v>
      </c>
      <c r="P84" s="16">
        <v>1184.19</v>
      </c>
      <c r="Q84" s="10">
        <f t="shared" si="4"/>
        <v>11275.81</v>
      </c>
      <c r="R84" s="16" t="s">
        <v>22</v>
      </c>
    </row>
    <row r="85" spans="1:18" ht="36.75" customHeight="1" x14ac:dyDescent="0.3">
      <c r="A85" s="5">
        <v>83</v>
      </c>
      <c r="B85" s="13" t="s">
        <v>18</v>
      </c>
      <c r="C85" s="14" t="s">
        <v>125</v>
      </c>
      <c r="D85" s="14" t="s">
        <v>52</v>
      </c>
      <c r="E85" s="15" t="s">
        <v>21</v>
      </c>
      <c r="F85" s="16">
        <v>3295</v>
      </c>
      <c r="G85" s="16" t="s">
        <v>22</v>
      </c>
      <c r="H85" s="16" t="s">
        <v>22</v>
      </c>
      <c r="I85" s="16">
        <v>375</v>
      </c>
      <c r="J85" s="16">
        <v>2500</v>
      </c>
      <c r="K85" s="16">
        <v>2500</v>
      </c>
      <c r="L85" s="16">
        <v>250</v>
      </c>
      <c r="M85" s="16" t="s">
        <v>22</v>
      </c>
      <c r="N85" s="16" t="s">
        <v>22</v>
      </c>
      <c r="O85" s="9">
        <f t="shared" ref="O85:O86" si="7">SUM(F85:M85)</f>
        <v>8920</v>
      </c>
      <c r="P85" s="16">
        <v>737.37</v>
      </c>
      <c r="Q85" s="10">
        <f t="shared" si="4"/>
        <v>8182.63</v>
      </c>
      <c r="R85" s="16" t="s">
        <v>22</v>
      </c>
    </row>
    <row r="86" spans="1:18" ht="36.75" customHeight="1" x14ac:dyDescent="0.3">
      <c r="A86" s="12">
        <v>84</v>
      </c>
      <c r="B86" s="13" t="s">
        <v>18</v>
      </c>
      <c r="C86" s="14" t="s">
        <v>126</v>
      </c>
      <c r="D86" s="14" t="s">
        <v>52</v>
      </c>
      <c r="E86" s="15" t="s">
        <v>21</v>
      </c>
      <c r="F86" s="16">
        <v>3295</v>
      </c>
      <c r="G86" s="16" t="s">
        <v>22</v>
      </c>
      <c r="H86" s="16" t="s">
        <v>22</v>
      </c>
      <c r="I86" s="16">
        <v>375</v>
      </c>
      <c r="J86" s="16">
        <v>2500</v>
      </c>
      <c r="K86" s="16">
        <v>2500</v>
      </c>
      <c r="L86" s="16">
        <v>250</v>
      </c>
      <c r="M86" s="16" t="s">
        <v>22</v>
      </c>
      <c r="N86" s="16" t="s">
        <v>22</v>
      </c>
      <c r="O86" s="9">
        <f t="shared" si="7"/>
        <v>8920</v>
      </c>
      <c r="P86" s="16">
        <v>737.37</v>
      </c>
      <c r="Q86" s="10">
        <f t="shared" si="4"/>
        <v>8182.63</v>
      </c>
      <c r="R86" s="16" t="s">
        <v>22</v>
      </c>
    </row>
    <row r="87" spans="1:18" ht="36.75" customHeight="1" x14ac:dyDescent="0.3">
      <c r="A87" s="5">
        <v>85</v>
      </c>
      <c r="B87" s="13" t="s">
        <v>18</v>
      </c>
      <c r="C87" s="14" t="s">
        <v>127</v>
      </c>
      <c r="D87" s="14" t="s">
        <v>37</v>
      </c>
      <c r="E87" s="15" t="s">
        <v>21</v>
      </c>
      <c r="F87" s="16">
        <v>2441</v>
      </c>
      <c r="G87" s="16" t="s">
        <v>22</v>
      </c>
      <c r="H87" s="16" t="s">
        <v>22</v>
      </c>
      <c r="I87" s="16" t="s">
        <v>22</v>
      </c>
      <c r="J87" s="16">
        <v>2000</v>
      </c>
      <c r="K87" s="16">
        <v>2000</v>
      </c>
      <c r="L87" s="16">
        <v>250</v>
      </c>
      <c r="M87" s="16" t="s">
        <v>22</v>
      </c>
      <c r="N87" s="16" t="s">
        <v>22</v>
      </c>
      <c r="O87" s="9">
        <f t="shared" ref="O87:O99" si="8">SUM(F87:N87)</f>
        <v>6691</v>
      </c>
      <c r="P87" s="16">
        <v>538.87</v>
      </c>
      <c r="Q87" s="10">
        <f t="shared" si="4"/>
        <v>6152.13</v>
      </c>
      <c r="R87" s="16" t="s">
        <v>22</v>
      </c>
    </row>
    <row r="88" spans="1:18" ht="36.75" customHeight="1" x14ac:dyDescent="0.3">
      <c r="A88" s="5">
        <v>86</v>
      </c>
      <c r="B88" s="13" t="s">
        <v>18</v>
      </c>
      <c r="C88" s="14" t="s">
        <v>128</v>
      </c>
      <c r="D88" s="14" t="s">
        <v>33</v>
      </c>
      <c r="E88" s="15" t="s">
        <v>21</v>
      </c>
      <c r="F88" s="16">
        <v>10261</v>
      </c>
      <c r="G88" s="16" t="s">
        <v>22</v>
      </c>
      <c r="H88" s="16" t="s">
        <v>22</v>
      </c>
      <c r="I88" s="16">
        <v>375</v>
      </c>
      <c r="J88" s="16">
        <v>5000</v>
      </c>
      <c r="K88" s="16">
        <v>5000</v>
      </c>
      <c r="L88" s="16">
        <v>250</v>
      </c>
      <c r="M88" s="16" t="s">
        <v>22</v>
      </c>
      <c r="N88" s="16" t="s">
        <v>22</v>
      </c>
      <c r="O88" s="9">
        <f t="shared" si="8"/>
        <v>20886</v>
      </c>
      <c r="P88" s="16">
        <v>2063.23</v>
      </c>
      <c r="Q88" s="10">
        <f t="shared" si="4"/>
        <v>18822.77</v>
      </c>
      <c r="R88" s="16" t="s">
        <v>22</v>
      </c>
    </row>
    <row r="89" spans="1:18" ht="36.75" customHeight="1" x14ac:dyDescent="0.3">
      <c r="A89" s="12">
        <v>87</v>
      </c>
      <c r="B89" s="13" t="s">
        <v>18</v>
      </c>
      <c r="C89" s="14" t="s">
        <v>129</v>
      </c>
      <c r="D89" s="14" t="s">
        <v>20</v>
      </c>
      <c r="E89" s="15" t="s">
        <v>21</v>
      </c>
      <c r="F89" s="16">
        <v>5835</v>
      </c>
      <c r="G89" s="16" t="s">
        <v>22</v>
      </c>
      <c r="H89" s="16" t="s">
        <v>22</v>
      </c>
      <c r="I89" s="16">
        <v>375</v>
      </c>
      <c r="J89" s="16">
        <v>3000</v>
      </c>
      <c r="K89" s="16">
        <v>3000</v>
      </c>
      <c r="L89" s="16">
        <v>250</v>
      </c>
      <c r="M89" s="16" t="s">
        <v>22</v>
      </c>
      <c r="N89" s="16" t="s">
        <v>22</v>
      </c>
      <c r="O89" s="9">
        <f t="shared" si="8"/>
        <v>12460</v>
      </c>
      <c r="P89" s="16">
        <v>1029.52</v>
      </c>
      <c r="Q89" s="10">
        <f t="shared" si="4"/>
        <v>11430.48</v>
      </c>
      <c r="R89" s="16" t="s">
        <v>22</v>
      </c>
    </row>
    <row r="90" spans="1:18" ht="36.75" customHeight="1" x14ac:dyDescent="0.3">
      <c r="A90" s="5">
        <v>88</v>
      </c>
      <c r="B90" s="13" t="s">
        <v>18</v>
      </c>
      <c r="C90" s="14" t="s">
        <v>130</v>
      </c>
      <c r="D90" s="14" t="s">
        <v>37</v>
      </c>
      <c r="E90" s="15" t="s">
        <v>21</v>
      </c>
      <c r="F90" s="16">
        <v>2441</v>
      </c>
      <c r="G90" s="16" t="s">
        <v>22</v>
      </c>
      <c r="H90" s="16" t="s">
        <v>22</v>
      </c>
      <c r="I90" s="16" t="s">
        <v>22</v>
      </c>
      <c r="J90" s="16">
        <v>2000</v>
      </c>
      <c r="K90" s="16" t="s">
        <v>22</v>
      </c>
      <c r="L90" s="16">
        <v>250</v>
      </c>
      <c r="M90" s="16" t="s">
        <v>22</v>
      </c>
      <c r="N90" s="16" t="s">
        <v>22</v>
      </c>
      <c r="O90" s="9">
        <f t="shared" si="8"/>
        <v>4691</v>
      </c>
      <c r="P90" s="16">
        <v>357.76</v>
      </c>
      <c r="Q90" s="10">
        <f t="shared" si="4"/>
        <v>4333.24</v>
      </c>
      <c r="R90" s="16" t="s">
        <v>22</v>
      </c>
    </row>
    <row r="91" spans="1:18" ht="36.75" customHeight="1" x14ac:dyDescent="0.3">
      <c r="A91" s="12">
        <v>89</v>
      </c>
      <c r="B91" s="13" t="s">
        <v>18</v>
      </c>
      <c r="C91" s="14" t="s">
        <v>131</v>
      </c>
      <c r="D91" s="14" t="s">
        <v>76</v>
      </c>
      <c r="E91" s="15" t="s">
        <v>21</v>
      </c>
      <c r="F91" s="16">
        <v>1105</v>
      </c>
      <c r="G91" s="16" t="s">
        <v>22</v>
      </c>
      <c r="H91" s="16" t="s">
        <v>22</v>
      </c>
      <c r="I91" s="16" t="s">
        <v>22</v>
      </c>
      <c r="J91" s="16">
        <v>1700</v>
      </c>
      <c r="K91" s="16">
        <v>1700</v>
      </c>
      <c r="L91" s="16">
        <v>250</v>
      </c>
      <c r="M91" s="16" t="s">
        <v>22</v>
      </c>
      <c r="N91" s="16" t="s">
        <v>22</v>
      </c>
      <c r="O91" s="9">
        <f t="shared" si="8"/>
        <v>4755</v>
      </c>
      <c r="P91" s="16">
        <v>362.91</v>
      </c>
      <c r="Q91" s="10">
        <f>O91-P91</f>
        <v>4392.09</v>
      </c>
      <c r="R91" s="16" t="s">
        <v>22</v>
      </c>
    </row>
    <row r="92" spans="1:18" ht="36.75" customHeight="1" x14ac:dyDescent="0.3">
      <c r="A92" s="5">
        <v>90</v>
      </c>
      <c r="B92" s="13" t="s">
        <v>18</v>
      </c>
      <c r="C92" s="14" t="s">
        <v>132</v>
      </c>
      <c r="D92" s="14" t="s">
        <v>37</v>
      </c>
      <c r="E92" s="15" t="s">
        <v>21</v>
      </c>
      <c r="F92" s="16">
        <v>2441</v>
      </c>
      <c r="G92" s="16" t="s">
        <v>22</v>
      </c>
      <c r="H92" s="16" t="s">
        <v>22</v>
      </c>
      <c r="I92" s="16" t="s">
        <v>22</v>
      </c>
      <c r="J92" s="16">
        <v>2000</v>
      </c>
      <c r="K92" s="16">
        <v>2000</v>
      </c>
      <c r="L92" s="16">
        <v>250</v>
      </c>
      <c r="M92" s="16" t="s">
        <v>22</v>
      </c>
      <c r="N92" s="16" t="s">
        <v>22</v>
      </c>
      <c r="O92" s="9">
        <f t="shared" si="8"/>
        <v>6691</v>
      </c>
      <c r="P92" s="16">
        <v>518.87</v>
      </c>
      <c r="Q92" s="10">
        <f t="shared" si="4"/>
        <v>6172.13</v>
      </c>
      <c r="R92" s="16" t="s">
        <v>22</v>
      </c>
    </row>
    <row r="93" spans="1:18" ht="36.75" customHeight="1" x14ac:dyDescent="0.3">
      <c r="A93" s="5">
        <v>91</v>
      </c>
      <c r="B93" s="13" t="s">
        <v>18</v>
      </c>
      <c r="C93" s="14" t="s">
        <v>133</v>
      </c>
      <c r="D93" s="14" t="s">
        <v>35</v>
      </c>
      <c r="E93" s="15" t="s">
        <v>21</v>
      </c>
      <c r="F93" s="16">
        <v>3757</v>
      </c>
      <c r="G93" s="16" t="s">
        <v>22</v>
      </c>
      <c r="H93" s="16" t="s">
        <v>22</v>
      </c>
      <c r="I93" s="16">
        <v>375</v>
      </c>
      <c r="J93" s="16">
        <v>2850</v>
      </c>
      <c r="K93" s="16">
        <v>2850</v>
      </c>
      <c r="L93" s="16">
        <v>250</v>
      </c>
      <c r="M93" s="16" t="s">
        <v>22</v>
      </c>
      <c r="N93" s="16" t="s">
        <v>22</v>
      </c>
      <c r="O93" s="9">
        <f t="shared" si="8"/>
        <v>10082</v>
      </c>
      <c r="P93" s="16">
        <v>792.05</v>
      </c>
      <c r="Q93" s="10">
        <f t="shared" si="4"/>
        <v>9289.9500000000007</v>
      </c>
      <c r="R93" s="16" t="s">
        <v>22</v>
      </c>
    </row>
    <row r="94" spans="1:18" ht="36.75" customHeight="1" x14ac:dyDescent="0.3">
      <c r="A94" s="12">
        <v>92</v>
      </c>
      <c r="B94" s="13" t="s">
        <v>18</v>
      </c>
      <c r="C94" s="14" t="s">
        <v>134</v>
      </c>
      <c r="D94" s="14" t="s">
        <v>29</v>
      </c>
      <c r="E94" s="15" t="s">
        <v>21</v>
      </c>
      <c r="F94" s="16">
        <v>6759</v>
      </c>
      <c r="G94" s="16" t="s">
        <v>22</v>
      </c>
      <c r="H94" s="16" t="s">
        <v>22</v>
      </c>
      <c r="I94" s="16">
        <v>375</v>
      </c>
      <c r="J94" s="16">
        <v>3500</v>
      </c>
      <c r="K94" s="16">
        <v>3500</v>
      </c>
      <c r="L94" s="16">
        <v>250</v>
      </c>
      <c r="M94" s="16" t="s">
        <v>22</v>
      </c>
      <c r="N94" s="16" t="s">
        <v>22</v>
      </c>
      <c r="O94" s="9">
        <f t="shared" si="8"/>
        <v>14384</v>
      </c>
      <c r="P94" s="16">
        <v>1456.52</v>
      </c>
      <c r="Q94" s="10">
        <f t="shared" si="4"/>
        <v>12927.48</v>
      </c>
      <c r="R94" s="16" t="s">
        <v>22</v>
      </c>
    </row>
    <row r="95" spans="1:18" ht="36.75" customHeight="1" x14ac:dyDescent="0.3">
      <c r="A95" s="5">
        <v>93</v>
      </c>
      <c r="B95" s="13" t="s">
        <v>18</v>
      </c>
      <c r="C95" s="14" t="s">
        <v>135</v>
      </c>
      <c r="D95" s="14" t="s">
        <v>136</v>
      </c>
      <c r="E95" s="15" t="s">
        <v>21</v>
      </c>
      <c r="F95" s="16">
        <v>6759</v>
      </c>
      <c r="G95" s="16" t="s">
        <v>22</v>
      </c>
      <c r="H95" s="16" t="s">
        <v>22</v>
      </c>
      <c r="I95" s="16">
        <v>375</v>
      </c>
      <c r="J95" s="16">
        <v>3500</v>
      </c>
      <c r="K95" s="16" t="s">
        <v>22</v>
      </c>
      <c r="L95" s="16">
        <v>250</v>
      </c>
      <c r="M95" s="16" t="s">
        <v>22</v>
      </c>
      <c r="N95" s="16" t="s">
        <v>22</v>
      </c>
      <c r="O95" s="9">
        <f t="shared" si="8"/>
        <v>10884</v>
      </c>
      <c r="P95" s="16">
        <v>856.65</v>
      </c>
      <c r="Q95" s="10">
        <f t="shared" si="4"/>
        <v>10027.35</v>
      </c>
      <c r="R95" s="16" t="s">
        <v>22</v>
      </c>
    </row>
    <row r="96" spans="1:18" ht="36.75" customHeight="1" x14ac:dyDescent="0.3">
      <c r="A96" s="12">
        <v>94</v>
      </c>
      <c r="B96" s="13" t="s">
        <v>18</v>
      </c>
      <c r="C96" s="14" t="s">
        <v>137</v>
      </c>
      <c r="D96" s="14" t="s">
        <v>20</v>
      </c>
      <c r="E96" s="15" t="s">
        <v>21</v>
      </c>
      <c r="F96" s="16">
        <v>5835</v>
      </c>
      <c r="G96" s="16" t="s">
        <v>22</v>
      </c>
      <c r="H96" s="16" t="s">
        <v>22</v>
      </c>
      <c r="I96" s="16">
        <v>375</v>
      </c>
      <c r="J96" s="16">
        <v>3000</v>
      </c>
      <c r="K96" s="16" t="s">
        <v>22</v>
      </c>
      <c r="L96" s="16">
        <v>250</v>
      </c>
      <c r="M96" s="16" t="s">
        <v>22</v>
      </c>
      <c r="N96" s="16" t="s">
        <v>22</v>
      </c>
      <c r="O96" s="9">
        <f t="shared" si="8"/>
        <v>9460</v>
      </c>
      <c r="P96" s="16">
        <v>741.94</v>
      </c>
      <c r="Q96" s="10">
        <f t="shared" si="4"/>
        <v>8718.06</v>
      </c>
      <c r="R96" s="16" t="s">
        <v>22</v>
      </c>
    </row>
    <row r="97" spans="1:18" ht="36.75" customHeight="1" x14ac:dyDescent="0.3">
      <c r="A97" s="5">
        <v>95</v>
      </c>
      <c r="B97" s="13" t="s">
        <v>18</v>
      </c>
      <c r="C97" s="14" t="s">
        <v>138</v>
      </c>
      <c r="D97" s="14" t="s">
        <v>139</v>
      </c>
      <c r="E97" s="15" t="s">
        <v>21</v>
      </c>
      <c r="F97" s="16">
        <v>6297</v>
      </c>
      <c r="G97" s="16" t="s">
        <v>22</v>
      </c>
      <c r="H97" s="16" t="s">
        <v>22</v>
      </c>
      <c r="I97" s="16">
        <v>375</v>
      </c>
      <c r="J97" s="16">
        <v>3000</v>
      </c>
      <c r="K97" s="16" t="s">
        <v>22</v>
      </c>
      <c r="L97" s="16">
        <v>250</v>
      </c>
      <c r="M97" s="16" t="s">
        <v>22</v>
      </c>
      <c r="N97" s="16" t="s">
        <v>22</v>
      </c>
      <c r="O97" s="9">
        <f t="shared" si="8"/>
        <v>9922</v>
      </c>
      <c r="P97" s="16">
        <v>779.16</v>
      </c>
      <c r="Q97" s="10">
        <f t="shared" si="4"/>
        <v>9142.84</v>
      </c>
      <c r="R97" s="16" t="s">
        <v>22</v>
      </c>
    </row>
    <row r="98" spans="1:18" ht="36.75" customHeight="1" x14ac:dyDescent="0.3">
      <c r="A98" s="5">
        <v>96</v>
      </c>
      <c r="B98" s="13" t="s">
        <v>18</v>
      </c>
      <c r="C98" s="14" t="s">
        <v>140</v>
      </c>
      <c r="D98" s="14" t="s">
        <v>56</v>
      </c>
      <c r="E98" s="15" t="s">
        <v>21</v>
      </c>
      <c r="F98" s="16">
        <v>1960</v>
      </c>
      <c r="G98" s="16" t="s">
        <v>22</v>
      </c>
      <c r="H98" s="16" t="s">
        <v>22</v>
      </c>
      <c r="I98" s="16" t="s">
        <v>22</v>
      </c>
      <c r="J98" s="16">
        <v>2000</v>
      </c>
      <c r="K98" s="16" t="s">
        <v>22</v>
      </c>
      <c r="L98" s="16">
        <v>250</v>
      </c>
      <c r="M98" s="16" t="s">
        <v>22</v>
      </c>
      <c r="N98" s="16" t="s">
        <v>22</v>
      </c>
      <c r="O98" s="9">
        <f t="shared" si="8"/>
        <v>4210</v>
      </c>
      <c r="P98" s="16">
        <f>372.23+4.78</f>
        <v>377.01</v>
      </c>
      <c r="Q98" s="10">
        <f t="shared" si="4"/>
        <v>3832.99</v>
      </c>
      <c r="R98" s="16">
        <v>99</v>
      </c>
    </row>
    <row r="99" spans="1:18" ht="36.75" customHeight="1" x14ac:dyDescent="0.3">
      <c r="A99" s="12">
        <v>97</v>
      </c>
      <c r="B99" s="13" t="s">
        <v>18</v>
      </c>
      <c r="C99" s="14" t="s">
        <v>141</v>
      </c>
      <c r="D99" s="14" t="s">
        <v>31</v>
      </c>
      <c r="E99" s="15" t="s">
        <v>21</v>
      </c>
      <c r="F99" s="16">
        <v>2281</v>
      </c>
      <c r="G99" s="16" t="s">
        <v>22</v>
      </c>
      <c r="H99" s="16" t="s">
        <v>22</v>
      </c>
      <c r="I99" s="16" t="s">
        <v>22</v>
      </c>
      <c r="J99" s="16">
        <v>2000</v>
      </c>
      <c r="K99" s="16" t="s">
        <v>22</v>
      </c>
      <c r="L99" s="16">
        <v>250</v>
      </c>
      <c r="M99" s="16" t="s">
        <v>22</v>
      </c>
      <c r="N99" s="16" t="s">
        <v>22</v>
      </c>
      <c r="O99" s="9">
        <f t="shared" si="8"/>
        <v>4531</v>
      </c>
      <c r="P99" s="16">
        <v>344.87</v>
      </c>
      <c r="Q99" s="10">
        <f t="shared" si="4"/>
        <v>4186.13</v>
      </c>
      <c r="R99" s="16" t="s">
        <v>22</v>
      </c>
    </row>
    <row r="100" spans="1:18" ht="36.75" customHeight="1" x14ac:dyDescent="0.3">
      <c r="A100" s="5">
        <v>98</v>
      </c>
      <c r="B100" s="13" t="s">
        <v>18</v>
      </c>
      <c r="C100" s="14" t="s">
        <v>142</v>
      </c>
      <c r="D100" s="14" t="s">
        <v>29</v>
      </c>
      <c r="E100" s="15" t="s">
        <v>21</v>
      </c>
      <c r="F100" s="16">
        <v>6759</v>
      </c>
      <c r="G100" s="16" t="s">
        <v>22</v>
      </c>
      <c r="H100" s="16" t="s">
        <v>22</v>
      </c>
      <c r="I100" s="16">
        <v>375</v>
      </c>
      <c r="J100" s="16">
        <v>3500</v>
      </c>
      <c r="K100" s="16" t="s">
        <v>22</v>
      </c>
      <c r="L100" s="16">
        <v>250</v>
      </c>
      <c r="M100" s="16" t="s">
        <v>22</v>
      </c>
      <c r="N100" s="16" t="s">
        <v>22</v>
      </c>
      <c r="O100" s="9">
        <f t="shared" ref="O100" si="9">SUM(F100:N100)</f>
        <v>10884</v>
      </c>
      <c r="P100" s="16">
        <v>856.65</v>
      </c>
      <c r="Q100" s="10">
        <f t="shared" si="4"/>
        <v>10027.35</v>
      </c>
      <c r="R100" s="16" t="s">
        <v>22</v>
      </c>
    </row>
    <row r="101" spans="1:18" ht="36.75" customHeight="1" x14ac:dyDescent="0.3">
      <c r="A101" s="12">
        <v>99</v>
      </c>
      <c r="B101" s="13" t="s">
        <v>18</v>
      </c>
      <c r="C101" s="14" t="s">
        <v>143</v>
      </c>
      <c r="D101" s="14" t="s">
        <v>20</v>
      </c>
      <c r="E101" s="15" t="s">
        <v>21</v>
      </c>
      <c r="F101" s="16">
        <v>5835</v>
      </c>
      <c r="G101" s="16" t="s">
        <v>22</v>
      </c>
      <c r="H101" s="16" t="s">
        <v>22</v>
      </c>
      <c r="I101" s="16">
        <v>375</v>
      </c>
      <c r="J101" s="16">
        <v>3000</v>
      </c>
      <c r="K101" s="16" t="s">
        <v>22</v>
      </c>
      <c r="L101" s="16">
        <v>250</v>
      </c>
      <c r="M101" s="16" t="s">
        <v>22</v>
      </c>
      <c r="N101" s="16" t="s">
        <v>22</v>
      </c>
      <c r="O101" s="9">
        <f t="shared" ref="O101:O107" si="10">SUM(F101:N101)</f>
        <v>9460</v>
      </c>
      <c r="P101" s="16">
        <v>741.94</v>
      </c>
      <c r="Q101" s="10">
        <f t="shared" si="4"/>
        <v>8718.06</v>
      </c>
      <c r="R101" s="16" t="s">
        <v>22</v>
      </c>
    </row>
    <row r="102" spans="1:18" ht="36.75" customHeight="1" x14ac:dyDescent="0.3">
      <c r="A102" s="5">
        <v>100</v>
      </c>
      <c r="B102" s="13" t="s">
        <v>18</v>
      </c>
      <c r="C102" s="14" t="s">
        <v>144</v>
      </c>
      <c r="D102" s="14" t="s">
        <v>20</v>
      </c>
      <c r="E102" s="15" t="s">
        <v>21</v>
      </c>
      <c r="F102" s="16">
        <v>5835</v>
      </c>
      <c r="G102" s="16" t="s">
        <v>22</v>
      </c>
      <c r="H102" s="16" t="s">
        <v>22</v>
      </c>
      <c r="I102" s="16">
        <v>375</v>
      </c>
      <c r="J102" s="16">
        <v>3000</v>
      </c>
      <c r="K102" s="16" t="s">
        <v>22</v>
      </c>
      <c r="L102" s="16">
        <v>250</v>
      </c>
      <c r="M102" s="16" t="s">
        <v>22</v>
      </c>
      <c r="N102" s="16" t="s">
        <v>22</v>
      </c>
      <c r="O102" s="9">
        <f t="shared" si="10"/>
        <v>9460</v>
      </c>
      <c r="P102" s="16">
        <v>741.94</v>
      </c>
      <c r="Q102" s="10">
        <f t="shared" si="4"/>
        <v>8718.06</v>
      </c>
      <c r="R102" s="16" t="s">
        <v>22</v>
      </c>
    </row>
    <row r="103" spans="1:18" ht="36.75" customHeight="1" x14ac:dyDescent="0.3">
      <c r="A103" s="5">
        <v>101</v>
      </c>
      <c r="B103" s="13" t="s">
        <v>18</v>
      </c>
      <c r="C103" s="14" t="s">
        <v>145</v>
      </c>
      <c r="D103" s="14" t="s">
        <v>35</v>
      </c>
      <c r="E103" s="15" t="s">
        <v>21</v>
      </c>
      <c r="F103" s="16">
        <v>3757</v>
      </c>
      <c r="G103" s="16" t="s">
        <v>22</v>
      </c>
      <c r="H103" s="16" t="s">
        <v>22</v>
      </c>
      <c r="I103" s="16">
        <v>375</v>
      </c>
      <c r="J103" s="16">
        <v>2850</v>
      </c>
      <c r="K103" s="16" t="s">
        <v>22</v>
      </c>
      <c r="L103" s="16">
        <v>250</v>
      </c>
      <c r="M103" s="16" t="s">
        <v>22</v>
      </c>
      <c r="N103" s="16" t="s">
        <v>22</v>
      </c>
      <c r="O103" s="9">
        <f t="shared" si="10"/>
        <v>7232</v>
      </c>
      <c r="P103" s="16">
        <v>562.46</v>
      </c>
      <c r="Q103" s="10">
        <f t="shared" si="4"/>
        <v>6669.54</v>
      </c>
      <c r="R103" s="16" t="s">
        <v>22</v>
      </c>
    </row>
    <row r="104" spans="1:18" ht="36.75" customHeight="1" x14ac:dyDescent="0.3">
      <c r="A104" s="12">
        <v>102</v>
      </c>
      <c r="B104" s="13" t="s">
        <v>18</v>
      </c>
      <c r="C104" s="14" t="s">
        <v>146</v>
      </c>
      <c r="D104" s="14" t="s">
        <v>35</v>
      </c>
      <c r="E104" s="15" t="s">
        <v>21</v>
      </c>
      <c r="F104" s="16">
        <v>3757</v>
      </c>
      <c r="G104" s="16" t="s">
        <v>22</v>
      </c>
      <c r="H104" s="16" t="s">
        <v>22</v>
      </c>
      <c r="I104" s="16">
        <v>375</v>
      </c>
      <c r="J104" s="16">
        <v>2850</v>
      </c>
      <c r="K104" s="16" t="s">
        <v>22</v>
      </c>
      <c r="L104" s="16">
        <v>250</v>
      </c>
      <c r="M104" s="16" t="s">
        <v>22</v>
      </c>
      <c r="N104" s="16" t="s">
        <v>22</v>
      </c>
      <c r="O104" s="9">
        <f t="shared" si="10"/>
        <v>7232</v>
      </c>
      <c r="P104" s="16">
        <v>562.46</v>
      </c>
      <c r="Q104" s="10">
        <f t="shared" si="4"/>
        <v>6669.54</v>
      </c>
      <c r="R104" s="16" t="s">
        <v>22</v>
      </c>
    </row>
    <row r="105" spans="1:18" ht="36.75" customHeight="1" x14ac:dyDescent="0.3">
      <c r="A105" s="5">
        <v>103</v>
      </c>
      <c r="B105" s="13" t="s">
        <v>18</v>
      </c>
      <c r="C105" s="14" t="s">
        <v>147</v>
      </c>
      <c r="D105" s="14" t="s">
        <v>37</v>
      </c>
      <c r="E105" s="15" t="s">
        <v>21</v>
      </c>
      <c r="F105" s="16">
        <v>2441</v>
      </c>
      <c r="G105" s="16" t="s">
        <v>22</v>
      </c>
      <c r="H105" s="16" t="s">
        <v>22</v>
      </c>
      <c r="I105" s="16" t="s">
        <v>22</v>
      </c>
      <c r="J105" s="16">
        <v>2000</v>
      </c>
      <c r="K105" s="16" t="s">
        <v>22</v>
      </c>
      <c r="L105" s="16">
        <v>250</v>
      </c>
      <c r="M105" s="16" t="s">
        <v>22</v>
      </c>
      <c r="N105" s="16" t="s">
        <v>22</v>
      </c>
      <c r="O105" s="9">
        <f t="shared" si="10"/>
        <v>4691</v>
      </c>
      <c r="P105" s="16">
        <v>357.76</v>
      </c>
      <c r="Q105" s="10">
        <f t="shared" si="4"/>
        <v>4333.24</v>
      </c>
      <c r="R105" s="16" t="s">
        <v>22</v>
      </c>
    </row>
    <row r="106" spans="1:18" ht="36.75" customHeight="1" x14ac:dyDescent="0.3">
      <c r="A106" s="12">
        <v>104</v>
      </c>
      <c r="B106" s="13" t="s">
        <v>18</v>
      </c>
      <c r="C106" s="14" t="s">
        <v>148</v>
      </c>
      <c r="D106" s="14" t="s">
        <v>29</v>
      </c>
      <c r="E106" s="15" t="s">
        <v>21</v>
      </c>
      <c r="F106" s="16">
        <v>6759</v>
      </c>
      <c r="G106" s="16" t="s">
        <v>22</v>
      </c>
      <c r="H106" s="16" t="s">
        <v>22</v>
      </c>
      <c r="I106" s="16">
        <v>375</v>
      </c>
      <c r="J106" s="16">
        <v>3500</v>
      </c>
      <c r="K106" s="16" t="s">
        <v>22</v>
      </c>
      <c r="L106" s="16">
        <v>250</v>
      </c>
      <c r="M106" s="16" t="s">
        <v>22</v>
      </c>
      <c r="N106" s="16" t="s">
        <v>22</v>
      </c>
      <c r="O106" s="9">
        <f t="shared" si="10"/>
        <v>10884</v>
      </c>
      <c r="P106" s="16">
        <v>856.65</v>
      </c>
      <c r="Q106" s="10">
        <f t="shared" si="4"/>
        <v>10027.35</v>
      </c>
      <c r="R106" s="16" t="s">
        <v>22</v>
      </c>
    </row>
    <row r="107" spans="1:18" ht="36.75" customHeight="1" x14ac:dyDescent="0.3">
      <c r="A107" s="5">
        <v>105</v>
      </c>
      <c r="B107" s="13" t="s">
        <v>18</v>
      </c>
      <c r="C107" s="14" t="s">
        <v>149</v>
      </c>
      <c r="D107" s="14" t="s">
        <v>37</v>
      </c>
      <c r="E107" s="15" t="s">
        <v>21</v>
      </c>
      <c r="F107" s="16">
        <v>2441</v>
      </c>
      <c r="G107" s="16" t="s">
        <v>22</v>
      </c>
      <c r="H107" s="16" t="s">
        <v>22</v>
      </c>
      <c r="I107" s="16" t="s">
        <v>22</v>
      </c>
      <c r="J107" s="16">
        <v>2000</v>
      </c>
      <c r="K107" s="16" t="s">
        <v>22</v>
      </c>
      <c r="L107" s="16">
        <v>250</v>
      </c>
      <c r="M107" s="16" t="s">
        <v>22</v>
      </c>
      <c r="N107" s="16" t="s">
        <v>22</v>
      </c>
      <c r="O107" s="9">
        <f t="shared" si="10"/>
        <v>4691</v>
      </c>
      <c r="P107" s="16">
        <v>1468.01</v>
      </c>
      <c r="Q107" s="10">
        <f t="shared" si="4"/>
        <v>3222.99</v>
      </c>
      <c r="R107" s="16" t="s">
        <v>22</v>
      </c>
    </row>
    <row r="108" spans="1:18" ht="36.75" customHeight="1" x14ac:dyDescent="0.3">
      <c r="A108" s="5">
        <v>106</v>
      </c>
      <c r="B108" s="13" t="s">
        <v>18</v>
      </c>
      <c r="C108" s="14" t="s">
        <v>150</v>
      </c>
      <c r="D108" s="14" t="s">
        <v>37</v>
      </c>
      <c r="E108" s="15" t="s">
        <v>21</v>
      </c>
      <c r="F108" s="16">
        <v>2441</v>
      </c>
      <c r="G108" s="16" t="s">
        <v>22</v>
      </c>
      <c r="H108" s="16" t="s">
        <v>22</v>
      </c>
      <c r="I108" s="16" t="s">
        <v>22</v>
      </c>
      <c r="J108" s="16">
        <v>2000</v>
      </c>
      <c r="K108" s="16">
        <v>2000</v>
      </c>
      <c r="L108" s="16">
        <f>250+685.48</f>
        <v>935.48</v>
      </c>
      <c r="M108" s="16" t="s">
        <v>22</v>
      </c>
      <c r="N108" s="16" t="s">
        <v>22</v>
      </c>
      <c r="O108" s="9">
        <f>SUM(F108:N108)</f>
        <v>7376.48</v>
      </c>
      <c r="P108" s="16">
        <v>2684.95</v>
      </c>
      <c r="Q108" s="10">
        <f>O108-P108</f>
        <v>4691.53</v>
      </c>
      <c r="R108" s="16" t="s">
        <v>22</v>
      </c>
    </row>
    <row r="109" spans="1:18" ht="36.75" customHeight="1" x14ac:dyDescent="0.3">
      <c r="A109" s="12">
        <v>107</v>
      </c>
      <c r="B109" s="13" t="s">
        <v>18</v>
      </c>
      <c r="C109" s="14" t="s">
        <v>151</v>
      </c>
      <c r="D109" s="14" t="s">
        <v>56</v>
      </c>
      <c r="E109" s="15" t="s">
        <v>21</v>
      </c>
      <c r="F109" s="16">
        <v>1960</v>
      </c>
      <c r="G109" s="16" t="s">
        <v>22</v>
      </c>
      <c r="H109" s="16" t="s">
        <v>22</v>
      </c>
      <c r="I109" s="16" t="s">
        <v>22</v>
      </c>
      <c r="J109" s="16">
        <v>2000</v>
      </c>
      <c r="K109" s="16">
        <v>2000</v>
      </c>
      <c r="L109" s="16">
        <f>250+210.48</f>
        <v>460.48</v>
      </c>
      <c r="M109" s="16" t="s">
        <v>22</v>
      </c>
      <c r="N109" s="16" t="s">
        <v>22</v>
      </c>
      <c r="O109" s="9">
        <f>SUM(F109:N109)</f>
        <v>6420.48</v>
      </c>
      <c r="P109" s="16">
        <v>650.91999999999996</v>
      </c>
      <c r="Q109" s="10">
        <f>O109-P109</f>
        <v>5769.5599999999995</v>
      </c>
      <c r="R109" s="16" t="s">
        <v>22</v>
      </c>
    </row>
    <row r="110" spans="1:18" ht="36.75" customHeight="1" x14ac:dyDescent="0.3">
      <c r="A110" s="5">
        <v>108</v>
      </c>
      <c r="B110" s="13" t="s">
        <v>18</v>
      </c>
      <c r="C110" s="14" t="s">
        <v>152</v>
      </c>
      <c r="D110" s="14" t="s">
        <v>35</v>
      </c>
      <c r="E110" s="15" t="s">
        <v>21</v>
      </c>
      <c r="F110" s="16">
        <v>3757</v>
      </c>
      <c r="G110" s="16" t="s">
        <v>22</v>
      </c>
      <c r="H110" s="16" t="s">
        <v>22</v>
      </c>
      <c r="I110" s="16">
        <v>375</v>
      </c>
      <c r="J110" s="16">
        <v>2850</v>
      </c>
      <c r="K110" s="16" t="s">
        <v>22</v>
      </c>
      <c r="L110" s="16">
        <v>250</v>
      </c>
      <c r="M110" s="16" t="s">
        <v>22</v>
      </c>
      <c r="N110" s="16" t="s">
        <v>22</v>
      </c>
      <c r="O110" s="9">
        <f t="shared" ref="O110" si="11">SUM(F110:N110)</f>
        <v>7232</v>
      </c>
      <c r="P110" s="16">
        <f>656.3+16.86</f>
        <v>673.16</v>
      </c>
      <c r="Q110" s="10">
        <f t="shared" si="4"/>
        <v>6558.84</v>
      </c>
      <c r="R110" s="16">
        <v>349.12</v>
      </c>
    </row>
    <row r="111" spans="1:18" ht="36.75" customHeight="1" x14ac:dyDescent="0.3">
      <c r="A111" s="12">
        <v>109</v>
      </c>
      <c r="B111" s="13" t="s">
        <v>18</v>
      </c>
      <c r="C111" s="14" t="s">
        <v>153</v>
      </c>
      <c r="D111" s="14" t="s">
        <v>35</v>
      </c>
      <c r="E111" s="15" t="s">
        <v>21</v>
      </c>
      <c r="F111" s="16">
        <v>3757</v>
      </c>
      <c r="G111" s="16" t="s">
        <v>22</v>
      </c>
      <c r="H111" s="16" t="s">
        <v>22</v>
      </c>
      <c r="I111" s="16">
        <v>375</v>
      </c>
      <c r="J111" s="16">
        <v>2850</v>
      </c>
      <c r="K111" s="16" t="s">
        <v>22</v>
      </c>
      <c r="L111" s="16">
        <v>250</v>
      </c>
      <c r="M111" s="16" t="s">
        <v>22</v>
      </c>
      <c r="N111" s="16" t="s">
        <v>22</v>
      </c>
      <c r="O111" s="9">
        <f t="shared" ref="O111" si="12">SUM(F111:N111)</f>
        <v>7232</v>
      </c>
      <c r="P111" s="16">
        <v>562.46</v>
      </c>
      <c r="Q111" s="10">
        <f t="shared" si="4"/>
        <v>6669.54</v>
      </c>
      <c r="R111" s="16" t="s">
        <v>22</v>
      </c>
    </row>
    <row r="112" spans="1:18" ht="36.75" customHeight="1" x14ac:dyDescent="0.3">
      <c r="A112" s="5">
        <v>110</v>
      </c>
      <c r="B112" s="13" t="s">
        <v>18</v>
      </c>
      <c r="C112" s="14" t="s">
        <v>154</v>
      </c>
      <c r="D112" s="14" t="s">
        <v>56</v>
      </c>
      <c r="E112" s="15" t="s">
        <v>21</v>
      </c>
      <c r="F112" s="16">
        <v>1960</v>
      </c>
      <c r="G112" s="16" t="s">
        <v>22</v>
      </c>
      <c r="H112" s="16" t="s">
        <v>22</v>
      </c>
      <c r="I112" s="16" t="s">
        <v>22</v>
      </c>
      <c r="J112" s="16">
        <v>2000</v>
      </c>
      <c r="K112" s="16" t="s">
        <v>22</v>
      </c>
      <c r="L112" s="16">
        <v>250</v>
      </c>
      <c r="M112" s="16" t="s">
        <v>22</v>
      </c>
      <c r="N112" s="16" t="s">
        <v>22</v>
      </c>
      <c r="O112" s="9">
        <f t="shared" ref="O112:O114" si="13">SUM(F112:N112)</f>
        <v>4210</v>
      </c>
      <c r="P112" s="16">
        <v>372.23</v>
      </c>
      <c r="Q112" s="10">
        <f t="shared" si="4"/>
        <v>3837.77</v>
      </c>
      <c r="R112" s="16" t="s">
        <v>22</v>
      </c>
    </row>
    <row r="113" spans="1:19" ht="36.75" customHeight="1" x14ac:dyDescent="0.3">
      <c r="A113" s="5">
        <v>111</v>
      </c>
      <c r="B113" s="13" t="s">
        <v>18</v>
      </c>
      <c r="C113" s="14" t="s">
        <v>155</v>
      </c>
      <c r="D113" s="14" t="s">
        <v>56</v>
      </c>
      <c r="E113" s="15" t="s">
        <v>21</v>
      </c>
      <c r="F113" s="16">
        <v>1960</v>
      </c>
      <c r="G113" s="16" t="s">
        <v>22</v>
      </c>
      <c r="H113" s="16" t="s">
        <v>22</v>
      </c>
      <c r="I113" s="16" t="s">
        <v>22</v>
      </c>
      <c r="J113" s="16">
        <v>2000</v>
      </c>
      <c r="K113" s="16" t="s">
        <v>22</v>
      </c>
      <c r="L113" s="16">
        <v>250</v>
      </c>
      <c r="M113" s="16" t="s">
        <v>22</v>
      </c>
      <c r="N113" s="16" t="s">
        <v>22</v>
      </c>
      <c r="O113" s="9">
        <f t="shared" si="13"/>
        <v>4210</v>
      </c>
      <c r="P113" s="16">
        <v>319.01</v>
      </c>
      <c r="Q113" s="10">
        <f t="shared" si="4"/>
        <v>3890.99</v>
      </c>
      <c r="R113" s="16" t="s">
        <v>22</v>
      </c>
    </row>
    <row r="114" spans="1:19" ht="36.75" customHeight="1" x14ac:dyDescent="0.3">
      <c r="A114" s="12">
        <v>112</v>
      </c>
      <c r="B114" s="13" t="s">
        <v>18</v>
      </c>
      <c r="C114" s="14" t="s">
        <v>178</v>
      </c>
      <c r="D114" s="14" t="s">
        <v>20</v>
      </c>
      <c r="E114" s="15" t="s">
        <v>21</v>
      </c>
      <c r="F114" s="16">
        <v>5835</v>
      </c>
      <c r="G114" s="16" t="s">
        <v>22</v>
      </c>
      <c r="H114" s="16" t="s">
        <v>22</v>
      </c>
      <c r="I114" s="16">
        <v>375</v>
      </c>
      <c r="J114" s="16">
        <v>3000</v>
      </c>
      <c r="K114" s="16"/>
      <c r="L114" s="16">
        <v>250</v>
      </c>
      <c r="M114" s="16"/>
      <c r="N114" s="16"/>
      <c r="O114" s="9">
        <f t="shared" si="13"/>
        <v>9460</v>
      </c>
      <c r="P114" s="16">
        <v>741.94</v>
      </c>
      <c r="Q114" s="10">
        <f>O114-P114</f>
        <v>8718.06</v>
      </c>
      <c r="R114" s="16"/>
    </row>
    <row r="115" spans="1:19" ht="36.75" customHeight="1" x14ac:dyDescent="0.3">
      <c r="A115" s="5">
        <v>113</v>
      </c>
      <c r="B115" s="13" t="s">
        <v>18</v>
      </c>
      <c r="C115" s="14" t="s">
        <v>179</v>
      </c>
      <c r="D115" s="14" t="s">
        <v>139</v>
      </c>
      <c r="E115" s="15" t="s">
        <v>21</v>
      </c>
      <c r="F115" s="16">
        <v>17316.77</v>
      </c>
      <c r="G115" s="16" t="s">
        <v>22</v>
      </c>
      <c r="H115" s="16"/>
      <c r="I115" s="16">
        <v>1112.9000000000001</v>
      </c>
      <c r="J115" s="16">
        <v>8903.23</v>
      </c>
      <c r="K115" s="16"/>
      <c r="L115" s="16">
        <v>741.94</v>
      </c>
      <c r="M115" s="16"/>
      <c r="N115" s="16"/>
      <c r="O115" s="9">
        <f>SUM(F115:N115)</f>
        <v>28074.84</v>
      </c>
      <c r="P115" s="16">
        <v>1320.18</v>
      </c>
      <c r="Q115" s="10">
        <f>O115-P115</f>
        <v>26754.66</v>
      </c>
      <c r="R115" s="16"/>
    </row>
    <row r="116" spans="1:19" ht="36.75" customHeight="1" x14ac:dyDescent="0.3">
      <c r="A116" s="12">
        <v>114</v>
      </c>
      <c r="B116" s="13" t="s">
        <v>18</v>
      </c>
      <c r="C116" s="14" t="s">
        <v>173</v>
      </c>
      <c r="D116" s="14" t="s">
        <v>83</v>
      </c>
      <c r="E116" s="15" t="s">
        <v>21</v>
      </c>
      <c r="F116" s="16">
        <v>924.67</v>
      </c>
      <c r="G116" s="16"/>
      <c r="H116" s="16"/>
      <c r="I116" s="16"/>
      <c r="J116" s="16">
        <v>1108.33</v>
      </c>
      <c r="K116" s="16">
        <v>1108.33</v>
      </c>
      <c r="L116" s="16">
        <v>158.33000000000001</v>
      </c>
      <c r="M116" s="16"/>
      <c r="N116" s="16"/>
      <c r="O116" s="9">
        <f t="shared" ref="O116:O119" si="14">SUM(F116:N116)</f>
        <v>3299.66</v>
      </c>
      <c r="P116" s="16">
        <v>151.72999999999999</v>
      </c>
      <c r="Q116" s="10">
        <f>O116-P116</f>
        <v>3147.93</v>
      </c>
      <c r="R116" s="16"/>
    </row>
    <row r="117" spans="1:19" ht="36.75" customHeight="1" x14ac:dyDescent="0.3">
      <c r="A117" s="5">
        <v>115</v>
      </c>
      <c r="B117" s="13" t="s">
        <v>18</v>
      </c>
      <c r="C117" s="14" t="s">
        <v>180</v>
      </c>
      <c r="D117" s="38" t="s">
        <v>139</v>
      </c>
      <c r="E117" s="39" t="s">
        <v>21</v>
      </c>
      <c r="F117" s="42" t="s">
        <v>181</v>
      </c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4"/>
    </row>
    <row r="118" spans="1:19" ht="36.75" customHeight="1" x14ac:dyDescent="0.3">
      <c r="A118" s="5">
        <v>116</v>
      </c>
      <c r="B118" s="13" t="s">
        <v>156</v>
      </c>
      <c r="C118" s="14" t="s">
        <v>157</v>
      </c>
      <c r="D118" s="14" t="s">
        <v>158</v>
      </c>
      <c r="E118" s="15" t="s">
        <v>21</v>
      </c>
      <c r="F118" s="16">
        <v>9000</v>
      </c>
      <c r="G118" s="16" t="s">
        <v>22</v>
      </c>
      <c r="H118" s="16" t="s">
        <v>22</v>
      </c>
      <c r="I118" s="16" t="s">
        <v>22</v>
      </c>
      <c r="J118" s="16" t="s">
        <v>22</v>
      </c>
      <c r="K118" s="16" t="s">
        <v>22</v>
      </c>
      <c r="L118" s="16">
        <v>250</v>
      </c>
      <c r="M118" s="16" t="s">
        <v>22</v>
      </c>
      <c r="N118" s="16" t="s">
        <v>22</v>
      </c>
      <c r="O118" s="9">
        <f t="shared" si="14"/>
        <v>9250</v>
      </c>
      <c r="P118" s="16">
        <v>919.47</v>
      </c>
      <c r="Q118" s="10">
        <f t="shared" si="4"/>
        <v>8330.5300000000007</v>
      </c>
      <c r="R118" s="16" t="s">
        <v>22</v>
      </c>
    </row>
    <row r="119" spans="1:19" ht="36.75" customHeight="1" x14ac:dyDescent="0.3">
      <c r="A119" s="12">
        <v>117</v>
      </c>
      <c r="B119" s="13" t="s">
        <v>156</v>
      </c>
      <c r="C119" s="14" t="s">
        <v>159</v>
      </c>
      <c r="D119" s="14" t="s">
        <v>160</v>
      </c>
      <c r="E119" s="15" t="s">
        <v>21</v>
      </c>
      <c r="F119" s="16">
        <v>6800</v>
      </c>
      <c r="G119" s="16" t="s">
        <v>22</v>
      </c>
      <c r="H119" s="16" t="s">
        <v>22</v>
      </c>
      <c r="I119" s="16" t="s">
        <v>22</v>
      </c>
      <c r="J119" s="16" t="s">
        <v>22</v>
      </c>
      <c r="K119" s="16" t="s">
        <v>22</v>
      </c>
      <c r="L119" s="16">
        <v>250</v>
      </c>
      <c r="M119" s="16" t="s">
        <v>22</v>
      </c>
      <c r="N119" s="16" t="s">
        <v>22</v>
      </c>
      <c r="O119" s="9">
        <f t="shared" si="14"/>
        <v>7050</v>
      </c>
      <c r="P119" s="16">
        <v>2004.28</v>
      </c>
      <c r="Q119" s="10">
        <f t="shared" ref="Q119:Q126" si="15">O119-P119</f>
        <v>5045.72</v>
      </c>
      <c r="R119" s="16" t="s">
        <v>22</v>
      </c>
      <c r="S119" s="26"/>
    </row>
    <row r="120" spans="1:19" ht="36.75" customHeight="1" x14ac:dyDescent="0.3">
      <c r="A120" s="5">
        <v>118</v>
      </c>
      <c r="B120" s="13" t="s">
        <v>156</v>
      </c>
      <c r="C120" s="14" t="s">
        <v>161</v>
      </c>
      <c r="D120" s="14" t="s">
        <v>158</v>
      </c>
      <c r="E120" s="15" t="s">
        <v>21</v>
      </c>
      <c r="F120" s="16">
        <v>9000</v>
      </c>
      <c r="G120" s="16" t="s">
        <v>22</v>
      </c>
      <c r="H120" s="16" t="s">
        <v>22</v>
      </c>
      <c r="I120" s="16" t="s">
        <v>22</v>
      </c>
      <c r="J120" s="16" t="s">
        <v>22</v>
      </c>
      <c r="K120" s="16" t="s">
        <v>22</v>
      </c>
      <c r="L120" s="16">
        <v>250</v>
      </c>
      <c r="M120" s="16" t="s">
        <v>22</v>
      </c>
      <c r="N120" s="16" t="s">
        <v>22</v>
      </c>
      <c r="O120" s="9">
        <v>9250</v>
      </c>
      <c r="P120" s="16">
        <v>2379.36</v>
      </c>
      <c r="Q120" s="10">
        <f t="shared" si="15"/>
        <v>6870.6399999999994</v>
      </c>
      <c r="R120" s="16" t="s">
        <v>22</v>
      </c>
      <c r="S120" s="26"/>
    </row>
    <row r="121" spans="1:19" ht="36.75" customHeight="1" x14ac:dyDescent="0.3">
      <c r="A121" s="12">
        <v>119</v>
      </c>
      <c r="B121" s="13" t="s">
        <v>156</v>
      </c>
      <c r="C121" s="14" t="s">
        <v>162</v>
      </c>
      <c r="D121" s="14" t="s">
        <v>163</v>
      </c>
      <c r="E121" s="15" t="s">
        <v>21</v>
      </c>
      <c r="F121" s="16">
        <v>6800</v>
      </c>
      <c r="G121" s="16" t="s">
        <v>22</v>
      </c>
      <c r="H121" s="16" t="s">
        <v>22</v>
      </c>
      <c r="I121" s="16" t="s">
        <v>22</v>
      </c>
      <c r="J121" s="16" t="s">
        <v>22</v>
      </c>
      <c r="K121" s="16" t="s">
        <v>22</v>
      </c>
      <c r="L121" s="16">
        <v>250</v>
      </c>
      <c r="M121" s="16" t="s">
        <v>22</v>
      </c>
      <c r="N121" s="16"/>
      <c r="O121" s="9">
        <v>7050</v>
      </c>
      <c r="P121" s="16">
        <v>3179.98</v>
      </c>
      <c r="Q121" s="10">
        <f t="shared" si="15"/>
        <v>3870.02</v>
      </c>
      <c r="R121" s="16" t="s">
        <v>22</v>
      </c>
      <c r="S121" s="26"/>
    </row>
    <row r="122" spans="1:19" ht="36.75" customHeight="1" x14ac:dyDescent="0.3">
      <c r="A122" s="5">
        <v>120</v>
      </c>
      <c r="B122" s="13" t="s">
        <v>156</v>
      </c>
      <c r="C122" s="14" t="s">
        <v>164</v>
      </c>
      <c r="D122" s="14" t="s">
        <v>165</v>
      </c>
      <c r="E122" s="15" t="s">
        <v>21</v>
      </c>
      <c r="F122" s="16">
        <v>6800</v>
      </c>
      <c r="G122" s="16" t="s">
        <v>22</v>
      </c>
      <c r="H122" s="16" t="s">
        <v>22</v>
      </c>
      <c r="I122" s="16" t="s">
        <v>22</v>
      </c>
      <c r="J122" s="16" t="s">
        <v>22</v>
      </c>
      <c r="K122" s="16" t="s">
        <v>22</v>
      </c>
      <c r="L122" s="16">
        <v>250</v>
      </c>
      <c r="M122" s="16" t="s">
        <v>22</v>
      </c>
      <c r="N122" s="16" t="s">
        <v>22</v>
      </c>
      <c r="O122" s="9">
        <f>SUM(F122:N122)</f>
        <v>7050</v>
      </c>
      <c r="P122" s="16">
        <v>646.28</v>
      </c>
      <c r="Q122" s="10">
        <f t="shared" si="15"/>
        <v>6403.72</v>
      </c>
      <c r="R122" s="16" t="s">
        <v>22</v>
      </c>
      <c r="S122" s="26"/>
    </row>
    <row r="123" spans="1:19" s="2" customFormat="1" ht="36.75" customHeight="1" x14ac:dyDescent="0.3">
      <c r="A123" s="5">
        <v>121</v>
      </c>
      <c r="B123" s="13" t="s">
        <v>156</v>
      </c>
      <c r="C123" s="27" t="s">
        <v>166</v>
      </c>
      <c r="D123" s="27" t="s">
        <v>165</v>
      </c>
      <c r="E123" s="28" t="s">
        <v>21</v>
      </c>
      <c r="F123" s="16">
        <v>6800</v>
      </c>
      <c r="G123" s="16" t="s">
        <v>22</v>
      </c>
      <c r="H123" s="16" t="s">
        <v>22</v>
      </c>
      <c r="I123" s="16" t="s">
        <v>22</v>
      </c>
      <c r="J123" s="16" t="s">
        <v>22</v>
      </c>
      <c r="K123" s="16" t="s">
        <v>22</v>
      </c>
      <c r="L123" s="16">
        <v>250</v>
      </c>
      <c r="M123" s="16" t="s">
        <v>22</v>
      </c>
      <c r="N123" s="16" t="s">
        <v>22</v>
      </c>
      <c r="O123" s="9">
        <f>SUM(F123:N123)</f>
        <v>7050</v>
      </c>
      <c r="P123" s="16">
        <v>646.28</v>
      </c>
      <c r="Q123" s="10">
        <f t="shared" si="15"/>
        <v>6403.72</v>
      </c>
      <c r="R123" s="16" t="s">
        <v>22</v>
      </c>
      <c r="S123" s="26"/>
    </row>
    <row r="124" spans="1:19" s="2" customFormat="1" ht="36.75" customHeight="1" x14ac:dyDescent="0.3">
      <c r="A124" s="12">
        <v>122</v>
      </c>
      <c r="B124" s="13" t="s">
        <v>156</v>
      </c>
      <c r="C124" s="27" t="s">
        <v>167</v>
      </c>
      <c r="D124" s="27" t="s">
        <v>163</v>
      </c>
      <c r="E124" s="28" t="s">
        <v>21</v>
      </c>
      <c r="F124" s="16">
        <v>6800</v>
      </c>
      <c r="G124" s="16" t="s">
        <v>22</v>
      </c>
      <c r="H124" s="16" t="s">
        <v>22</v>
      </c>
      <c r="I124" s="16" t="s">
        <v>22</v>
      </c>
      <c r="J124" s="16" t="s">
        <v>22</v>
      </c>
      <c r="K124" s="16" t="s">
        <v>22</v>
      </c>
      <c r="L124" s="16">
        <v>250</v>
      </c>
      <c r="M124" s="16" t="s">
        <v>22</v>
      </c>
      <c r="N124" s="16" t="s">
        <v>22</v>
      </c>
      <c r="O124" s="9">
        <f t="shared" ref="O124:O126" si="16">SUM(F124:N124)</f>
        <v>7050</v>
      </c>
      <c r="P124" s="16">
        <v>618.27</v>
      </c>
      <c r="Q124" s="10">
        <f t="shared" si="15"/>
        <v>6431.73</v>
      </c>
      <c r="R124" s="16" t="s">
        <v>22</v>
      </c>
    </row>
    <row r="125" spans="1:19" ht="36.75" customHeight="1" x14ac:dyDescent="0.3">
      <c r="A125" s="5">
        <v>123</v>
      </c>
      <c r="B125" s="13" t="s">
        <v>156</v>
      </c>
      <c r="C125" s="29" t="s">
        <v>168</v>
      </c>
      <c r="D125" s="30" t="s">
        <v>160</v>
      </c>
      <c r="E125" s="31" t="s">
        <v>21</v>
      </c>
      <c r="F125" s="16">
        <v>6800</v>
      </c>
      <c r="G125" s="16" t="s">
        <v>22</v>
      </c>
      <c r="H125" s="16" t="s">
        <v>22</v>
      </c>
      <c r="I125" s="16" t="s">
        <v>22</v>
      </c>
      <c r="J125" s="16" t="s">
        <v>22</v>
      </c>
      <c r="K125" s="16" t="s">
        <v>22</v>
      </c>
      <c r="L125" s="16">
        <v>250</v>
      </c>
      <c r="M125" s="16" t="s">
        <v>22</v>
      </c>
      <c r="N125" s="32" t="s">
        <v>169</v>
      </c>
      <c r="O125" s="9">
        <f t="shared" si="16"/>
        <v>7050</v>
      </c>
      <c r="P125" s="33">
        <v>607.20000000000005</v>
      </c>
      <c r="Q125" s="10">
        <f t="shared" si="15"/>
        <v>6442.8</v>
      </c>
      <c r="R125" s="16" t="s">
        <v>22</v>
      </c>
      <c r="S125" s="34"/>
    </row>
    <row r="126" spans="1:19" ht="36.75" customHeight="1" x14ac:dyDescent="0.3">
      <c r="A126" s="12">
        <v>124</v>
      </c>
      <c r="B126" s="13" t="s">
        <v>156</v>
      </c>
      <c r="C126" s="29" t="s">
        <v>170</v>
      </c>
      <c r="D126" s="30" t="s">
        <v>171</v>
      </c>
      <c r="E126" s="31" t="s">
        <v>21</v>
      </c>
      <c r="F126" s="16">
        <v>9000</v>
      </c>
      <c r="G126" s="16" t="s">
        <v>22</v>
      </c>
      <c r="H126" s="16" t="s">
        <v>22</v>
      </c>
      <c r="I126" s="16" t="s">
        <v>22</v>
      </c>
      <c r="J126" s="16" t="s">
        <v>22</v>
      </c>
      <c r="K126" s="16" t="s">
        <v>22</v>
      </c>
      <c r="L126" s="16">
        <v>250</v>
      </c>
      <c r="M126" s="16" t="s">
        <v>22</v>
      </c>
      <c r="N126" s="32" t="s">
        <v>169</v>
      </c>
      <c r="O126" s="9">
        <f t="shared" si="16"/>
        <v>9250</v>
      </c>
      <c r="P126" s="33">
        <v>725.02</v>
      </c>
      <c r="Q126" s="10">
        <f t="shared" si="15"/>
        <v>8524.98</v>
      </c>
      <c r="R126" s="16" t="s">
        <v>22</v>
      </c>
      <c r="S126" s="34"/>
    </row>
    <row r="128" spans="1:19" ht="26.25" x14ac:dyDescent="0.3">
      <c r="A128" s="46"/>
      <c r="B128" s="46"/>
      <c r="C128" s="46"/>
      <c r="D128" s="46"/>
      <c r="E128" s="46"/>
    </row>
    <row r="129" spans="1:4" ht="28.5" customHeight="1" x14ac:dyDescent="0.3">
      <c r="A129" s="47"/>
      <c r="B129" s="47"/>
      <c r="C129" s="47"/>
      <c r="D129" s="47"/>
    </row>
  </sheetData>
  <mergeCells count="4">
    <mergeCell ref="A1:R1"/>
    <mergeCell ref="A128:E128"/>
    <mergeCell ref="A129:D129"/>
    <mergeCell ref="F117:R117"/>
  </mergeCells>
  <pageMargins left="0.23622047244094491" right="0.23622047244094491" top="0.74803149606299213" bottom="0.74803149606299213" header="0.31496062992125984" footer="0.31496062992125984"/>
  <pageSetup scale="33" fitToHeight="0" orientation="landscape" horizontalDpi="360" verticalDpi="360" r:id="rId1"/>
  <headerFooter>
    <oddHeader>&amp;C&amp;"-,Negrita"&amp;72DICIEMBRE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A3FE-43ED-4270-99D9-06C5C6334915}">
  <dimension ref="A1:N358"/>
  <sheetViews>
    <sheetView tabSelected="1" topLeftCell="A88" workbookViewId="0">
      <selection activeCell="A2" sqref="A2:A358"/>
    </sheetView>
  </sheetViews>
  <sheetFormatPr baseColWidth="10" defaultRowHeight="15" x14ac:dyDescent="0.25"/>
  <cols>
    <col min="3" max="3" width="13.5703125" customWidth="1"/>
  </cols>
  <sheetData>
    <row r="1" spans="1:14" x14ac:dyDescent="0.25">
      <c r="A1" t="s">
        <v>185</v>
      </c>
      <c r="B1" t="s">
        <v>186</v>
      </c>
      <c r="C1" t="s">
        <v>187</v>
      </c>
      <c r="D1" t="s">
        <v>188</v>
      </c>
      <c r="E1" t="s">
        <v>189</v>
      </c>
      <c r="F1" t="s">
        <v>190</v>
      </c>
      <c r="G1" t="s">
        <v>191</v>
      </c>
      <c r="H1" t="s">
        <v>192</v>
      </c>
      <c r="I1" t="s">
        <v>193</v>
      </c>
      <c r="J1" t="s">
        <v>194</v>
      </c>
      <c r="K1" t="s">
        <v>195</v>
      </c>
      <c r="L1" t="s">
        <v>196</v>
      </c>
      <c r="M1" t="s">
        <v>197</v>
      </c>
      <c r="N1" t="s">
        <v>198</v>
      </c>
    </row>
    <row r="2" spans="1:14" x14ac:dyDescent="0.25">
      <c r="A2">
        <v>1</v>
      </c>
      <c r="B2" t="s">
        <v>18</v>
      </c>
      <c r="C2" t="s">
        <v>20</v>
      </c>
      <c r="D2">
        <v>5835</v>
      </c>
      <c r="E2" t="s">
        <v>22</v>
      </c>
      <c r="F2" t="s">
        <v>22</v>
      </c>
      <c r="G2">
        <v>375</v>
      </c>
      <c r="H2">
        <v>3000</v>
      </c>
      <c r="I2">
        <v>3000</v>
      </c>
      <c r="J2">
        <v>250</v>
      </c>
      <c r="K2" t="s">
        <v>22</v>
      </c>
      <c r="L2" t="s">
        <v>22</v>
      </c>
      <c r="M2" t="s">
        <v>22</v>
      </c>
      <c r="N2" t="s">
        <v>182</v>
      </c>
    </row>
    <row r="3" spans="1:14" x14ac:dyDescent="0.25">
      <c r="A3">
        <v>2</v>
      </c>
      <c r="B3" t="s">
        <v>18</v>
      </c>
      <c r="C3" t="s">
        <v>24</v>
      </c>
      <c r="D3">
        <v>16000</v>
      </c>
      <c r="E3" t="s">
        <v>22</v>
      </c>
      <c r="F3" t="s">
        <v>22</v>
      </c>
      <c r="G3">
        <v>375</v>
      </c>
      <c r="H3">
        <v>7500</v>
      </c>
      <c r="I3">
        <v>7500</v>
      </c>
      <c r="J3">
        <v>250</v>
      </c>
      <c r="K3">
        <v>7000</v>
      </c>
      <c r="L3" t="s">
        <v>22</v>
      </c>
      <c r="M3" t="s">
        <v>22</v>
      </c>
      <c r="N3" t="s">
        <v>182</v>
      </c>
    </row>
    <row r="4" spans="1:14" x14ac:dyDescent="0.25">
      <c r="A4">
        <v>3</v>
      </c>
      <c r="B4" t="s">
        <v>18</v>
      </c>
      <c r="C4" t="s">
        <v>26</v>
      </c>
      <c r="D4">
        <v>10500</v>
      </c>
      <c r="E4" t="s">
        <v>22</v>
      </c>
      <c r="F4" t="s">
        <v>22</v>
      </c>
      <c r="G4">
        <v>375</v>
      </c>
      <c r="H4">
        <v>5250</v>
      </c>
      <c r="I4">
        <v>5250</v>
      </c>
      <c r="J4">
        <v>250</v>
      </c>
      <c r="K4">
        <v>6000</v>
      </c>
      <c r="L4" t="s">
        <v>22</v>
      </c>
      <c r="M4" t="s">
        <v>22</v>
      </c>
      <c r="N4" t="s">
        <v>182</v>
      </c>
    </row>
    <row r="5" spans="1:14" x14ac:dyDescent="0.25">
      <c r="A5">
        <v>4</v>
      </c>
      <c r="B5" t="s">
        <v>18</v>
      </c>
      <c r="C5" t="s">
        <v>20</v>
      </c>
      <c r="D5">
        <v>5835</v>
      </c>
      <c r="E5" t="s">
        <v>22</v>
      </c>
      <c r="F5" t="s">
        <v>22</v>
      </c>
      <c r="G5">
        <v>375</v>
      </c>
      <c r="H5">
        <v>3000</v>
      </c>
      <c r="I5">
        <v>3000</v>
      </c>
      <c r="J5">
        <v>250</v>
      </c>
      <c r="K5" t="s">
        <v>22</v>
      </c>
      <c r="L5" t="s">
        <v>22</v>
      </c>
      <c r="M5" t="s">
        <v>22</v>
      </c>
      <c r="N5" t="s">
        <v>182</v>
      </c>
    </row>
    <row r="6" spans="1:14" x14ac:dyDescent="0.25">
      <c r="A6">
        <v>5</v>
      </c>
      <c r="B6" t="s">
        <v>18</v>
      </c>
      <c r="C6" t="s">
        <v>29</v>
      </c>
      <c r="D6">
        <v>6759</v>
      </c>
      <c r="E6" t="s">
        <v>22</v>
      </c>
      <c r="F6" t="s">
        <v>22</v>
      </c>
      <c r="G6">
        <v>375</v>
      </c>
      <c r="H6">
        <v>3500</v>
      </c>
      <c r="I6">
        <v>3500</v>
      </c>
      <c r="J6">
        <v>250</v>
      </c>
      <c r="K6" t="s">
        <v>22</v>
      </c>
      <c r="L6" t="s">
        <v>22</v>
      </c>
      <c r="M6" t="s">
        <v>22</v>
      </c>
      <c r="N6" t="s">
        <v>182</v>
      </c>
    </row>
    <row r="7" spans="1:14" x14ac:dyDescent="0.25">
      <c r="A7">
        <v>6</v>
      </c>
      <c r="B7" t="s">
        <v>18</v>
      </c>
      <c r="C7" t="s">
        <v>31</v>
      </c>
      <c r="D7">
        <v>2281</v>
      </c>
      <c r="E7" t="s">
        <v>22</v>
      </c>
      <c r="F7">
        <v>50</v>
      </c>
      <c r="G7" t="s">
        <v>22</v>
      </c>
      <c r="H7">
        <v>2000</v>
      </c>
      <c r="I7">
        <v>2000</v>
      </c>
      <c r="J7">
        <v>250</v>
      </c>
      <c r="K7" t="s">
        <v>22</v>
      </c>
      <c r="L7" t="s">
        <v>22</v>
      </c>
      <c r="M7" t="s">
        <v>22</v>
      </c>
      <c r="N7" t="s">
        <v>182</v>
      </c>
    </row>
    <row r="8" spans="1:14" x14ac:dyDescent="0.25">
      <c r="A8">
        <v>7</v>
      </c>
      <c r="B8" t="s">
        <v>18</v>
      </c>
      <c r="C8" t="s">
        <v>33</v>
      </c>
      <c r="D8">
        <v>10261</v>
      </c>
      <c r="E8" t="s">
        <v>22</v>
      </c>
      <c r="F8" t="s">
        <v>22</v>
      </c>
      <c r="G8">
        <v>375</v>
      </c>
      <c r="H8">
        <v>5000</v>
      </c>
      <c r="I8">
        <v>5000</v>
      </c>
      <c r="J8">
        <v>250</v>
      </c>
      <c r="K8" t="s">
        <v>22</v>
      </c>
      <c r="L8" t="s">
        <v>22</v>
      </c>
      <c r="M8" t="s">
        <v>22</v>
      </c>
      <c r="N8" t="s">
        <v>182</v>
      </c>
    </row>
    <row r="9" spans="1:14" x14ac:dyDescent="0.25">
      <c r="A9">
        <v>8</v>
      </c>
      <c r="B9" t="s">
        <v>18</v>
      </c>
      <c r="C9" t="s">
        <v>35</v>
      </c>
      <c r="D9">
        <v>3757</v>
      </c>
      <c r="E9" t="s">
        <v>22</v>
      </c>
      <c r="F9" t="s">
        <v>22</v>
      </c>
      <c r="G9">
        <v>375</v>
      </c>
      <c r="H9">
        <v>2850</v>
      </c>
      <c r="I9">
        <v>2850</v>
      </c>
      <c r="J9">
        <v>250</v>
      </c>
      <c r="K9" t="s">
        <v>22</v>
      </c>
      <c r="L9" t="s">
        <v>22</v>
      </c>
      <c r="M9" t="s">
        <v>22</v>
      </c>
      <c r="N9" t="s">
        <v>182</v>
      </c>
    </row>
    <row r="10" spans="1:14" x14ac:dyDescent="0.25">
      <c r="A10">
        <v>9</v>
      </c>
      <c r="B10" t="s">
        <v>18</v>
      </c>
      <c r="C10" t="s">
        <v>37</v>
      </c>
      <c r="D10">
        <v>2441</v>
      </c>
      <c r="E10" t="s">
        <v>22</v>
      </c>
      <c r="F10" t="s">
        <v>22</v>
      </c>
      <c r="G10" t="s">
        <v>22</v>
      </c>
      <c r="H10">
        <v>2000</v>
      </c>
      <c r="I10">
        <v>2384</v>
      </c>
      <c r="J10">
        <v>250</v>
      </c>
      <c r="K10" t="s">
        <v>22</v>
      </c>
      <c r="L10" t="s">
        <v>22</v>
      </c>
      <c r="M10" t="s">
        <v>22</v>
      </c>
      <c r="N10" t="s">
        <v>182</v>
      </c>
    </row>
    <row r="11" spans="1:14" x14ac:dyDescent="0.25">
      <c r="A11">
        <v>10</v>
      </c>
      <c r="B11" t="s">
        <v>18</v>
      </c>
      <c r="C11" t="s">
        <v>31</v>
      </c>
      <c r="D11">
        <v>2281</v>
      </c>
      <c r="E11" t="s">
        <v>22</v>
      </c>
      <c r="F11">
        <v>50</v>
      </c>
      <c r="G11" t="s">
        <v>22</v>
      </c>
      <c r="H11">
        <v>2000</v>
      </c>
      <c r="I11">
        <v>2000</v>
      </c>
      <c r="J11">
        <v>250</v>
      </c>
      <c r="K11" t="s">
        <v>22</v>
      </c>
      <c r="L11" t="s">
        <v>22</v>
      </c>
      <c r="M11" t="s">
        <v>22</v>
      </c>
      <c r="N11" t="s">
        <v>182</v>
      </c>
    </row>
    <row r="12" spans="1:14" x14ac:dyDescent="0.25">
      <c r="A12">
        <v>11</v>
      </c>
      <c r="B12" t="s">
        <v>18</v>
      </c>
      <c r="C12" t="s">
        <v>40</v>
      </c>
      <c r="D12">
        <v>3987</v>
      </c>
      <c r="E12" t="s">
        <v>22</v>
      </c>
      <c r="F12" t="s">
        <v>22</v>
      </c>
      <c r="G12">
        <v>375</v>
      </c>
      <c r="H12">
        <v>2850</v>
      </c>
      <c r="I12">
        <v>2850</v>
      </c>
      <c r="J12">
        <v>250</v>
      </c>
      <c r="K12" t="s">
        <v>22</v>
      </c>
      <c r="L12" t="s">
        <v>22</v>
      </c>
      <c r="M12" t="s">
        <v>22</v>
      </c>
      <c r="N12" t="s">
        <v>182</v>
      </c>
    </row>
    <row r="13" spans="1:14" x14ac:dyDescent="0.25">
      <c r="A13">
        <v>12</v>
      </c>
      <c r="B13" t="s">
        <v>18</v>
      </c>
      <c r="C13" t="s">
        <v>20</v>
      </c>
      <c r="D13">
        <v>5835</v>
      </c>
      <c r="E13" t="s">
        <v>22</v>
      </c>
      <c r="F13" t="s">
        <v>22</v>
      </c>
      <c r="G13">
        <v>375</v>
      </c>
      <c r="H13">
        <v>3000</v>
      </c>
      <c r="I13">
        <v>3000</v>
      </c>
      <c r="J13">
        <v>250</v>
      </c>
      <c r="K13" t="s">
        <v>22</v>
      </c>
      <c r="L13" t="s">
        <v>22</v>
      </c>
      <c r="M13" t="s">
        <v>22</v>
      </c>
      <c r="N13" t="s">
        <v>182</v>
      </c>
    </row>
    <row r="14" spans="1:14" x14ac:dyDescent="0.25">
      <c r="A14">
        <v>13</v>
      </c>
      <c r="B14" t="s">
        <v>18</v>
      </c>
      <c r="C14" t="s">
        <v>33</v>
      </c>
      <c r="D14">
        <v>10261</v>
      </c>
      <c r="E14" t="s">
        <v>22</v>
      </c>
      <c r="F14" t="s">
        <v>22</v>
      </c>
      <c r="G14">
        <v>375</v>
      </c>
      <c r="H14">
        <v>5000</v>
      </c>
      <c r="I14">
        <v>5000</v>
      </c>
      <c r="J14">
        <v>250</v>
      </c>
      <c r="K14" t="s">
        <v>22</v>
      </c>
      <c r="L14" t="s">
        <v>22</v>
      </c>
      <c r="M14" t="s">
        <v>22</v>
      </c>
      <c r="N14" t="s">
        <v>182</v>
      </c>
    </row>
    <row r="15" spans="1:14" x14ac:dyDescent="0.25">
      <c r="A15">
        <v>14</v>
      </c>
      <c r="B15" t="s">
        <v>18</v>
      </c>
      <c r="C15" t="s">
        <v>40</v>
      </c>
      <c r="D15">
        <v>3987</v>
      </c>
      <c r="E15" t="s">
        <v>22</v>
      </c>
      <c r="F15" t="s">
        <v>22</v>
      </c>
      <c r="G15">
        <v>375</v>
      </c>
      <c r="H15">
        <v>2850</v>
      </c>
      <c r="I15">
        <v>500</v>
      </c>
      <c r="J15">
        <v>250</v>
      </c>
      <c r="K15" t="s">
        <v>22</v>
      </c>
      <c r="L15" t="s">
        <v>22</v>
      </c>
      <c r="M15" t="s">
        <v>22</v>
      </c>
      <c r="N15" t="s">
        <v>182</v>
      </c>
    </row>
    <row r="16" spans="1:14" x14ac:dyDescent="0.25">
      <c r="A16">
        <v>15</v>
      </c>
      <c r="B16" t="s">
        <v>18</v>
      </c>
      <c r="C16" t="s">
        <v>45</v>
      </c>
      <c r="D16">
        <v>5835</v>
      </c>
      <c r="E16" t="s">
        <v>22</v>
      </c>
      <c r="F16" t="s">
        <v>22</v>
      </c>
      <c r="G16" t="s">
        <v>22</v>
      </c>
      <c r="H16">
        <v>3000</v>
      </c>
      <c r="I16">
        <v>3000</v>
      </c>
      <c r="J16">
        <v>250</v>
      </c>
      <c r="K16" t="s">
        <v>22</v>
      </c>
      <c r="L16" t="s">
        <v>22</v>
      </c>
      <c r="M16" t="s">
        <v>22</v>
      </c>
      <c r="N16" t="s">
        <v>182</v>
      </c>
    </row>
    <row r="17" spans="1:14" x14ac:dyDescent="0.25">
      <c r="A17">
        <v>16</v>
      </c>
      <c r="B17" t="s">
        <v>18</v>
      </c>
      <c r="C17" t="s">
        <v>33</v>
      </c>
      <c r="D17">
        <v>10261</v>
      </c>
      <c r="E17" t="s">
        <v>22</v>
      </c>
      <c r="F17" t="s">
        <v>22</v>
      </c>
      <c r="G17">
        <v>375</v>
      </c>
      <c r="H17">
        <v>5000</v>
      </c>
      <c r="I17">
        <v>5000</v>
      </c>
      <c r="J17">
        <v>250</v>
      </c>
      <c r="K17" t="s">
        <v>22</v>
      </c>
      <c r="L17" t="s">
        <v>22</v>
      </c>
      <c r="M17" t="s">
        <v>22</v>
      </c>
      <c r="N17" t="s">
        <v>182</v>
      </c>
    </row>
    <row r="18" spans="1:14" x14ac:dyDescent="0.25">
      <c r="A18">
        <v>17</v>
      </c>
      <c r="B18" t="s">
        <v>18</v>
      </c>
      <c r="C18" t="s">
        <v>48</v>
      </c>
      <c r="D18">
        <v>1460</v>
      </c>
      <c r="E18" t="s">
        <v>22</v>
      </c>
      <c r="F18" t="s">
        <v>22</v>
      </c>
      <c r="G18" t="s">
        <v>22</v>
      </c>
      <c r="H18">
        <v>1750</v>
      </c>
      <c r="I18">
        <v>4539</v>
      </c>
      <c r="J18">
        <v>250</v>
      </c>
      <c r="K18" t="s">
        <v>22</v>
      </c>
      <c r="L18" t="s">
        <v>22</v>
      </c>
      <c r="M18" t="s">
        <v>22</v>
      </c>
      <c r="N18" t="s">
        <v>182</v>
      </c>
    </row>
    <row r="19" spans="1:14" x14ac:dyDescent="0.25">
      <c r="A19">
        <v>18</v>
      </c>
      <c r="B19" t="s">
        <v>18</v>
      </c>
      <c r="C19" t="s">
        <v>40</v>
      </c>
      <c r="D19">
        <v>3987</v>
      </c>
      <c r="E19" t="s">
        <v>22</v>
      </c>
      <c r="F19" t="s">
        <v>22</v>
      </c>
      <c r="G19" t="s">
        <v>22</v>
      </c>
      <c r="H19">
        <v>2850</v>
      </c>
      <c r="I19">
        <v>2850</v>
      </c>
      <c r="J19">
        <v>250</v>
      </c>
      <c r="K19" t="s">
        <v>22</v>
      </c>
      <c r="L19" t="s">
        <v>22</v>
      </c>
      <c r="M19" t="s">
        <v>22</v>
      </c>
      <c r="N19" t="s">
        <v>182</v>
      </c>
    </row>
    <row r="20" spans="1:14" x14ac:dyDescent="0.25">
      <c r="A20">
        <v>19</v>
      </c>
      <c r="B20" t="s">
        <v>18</v>
      </c>
      <c r="C20" t="s">
        <v>33</v>
      </c>
      <c r="D20">
        <v>10261</v>
      </c>
      <c r="E20" t="s">
        <v>22</v>
      </c>
      <c r="F20" t="s">
        <v>22</v>
      </c>
      <c r="G20">
        <v>375</v>
      </c>
      <c r="H20">
        <v>5000</v>
      </c>
      <c r="I20">
        <v>5000</v>
      </c>
      <c r="J20">
        <v>250</v>
      </c>
      <c r="K20" t="s">
        <v>22</v>
      </c>
      <c r="L20" t="s">
        <v>22</v>
      </c>
      <c r="M20" t="s">
        <v>22</v>
      </c>
      <c r="N20" t="s">
        <v>182</v>
      </c>
    </row>
    <row r="21" spans="1:14" x14ac:dyDescent="0.25">
      <c r="A21">
        <v>20</v>
      </c>
      <c r="B21" t="s">
        <v>18</v>
      </c>
      <c r="C21" t="s">
        <v>52</v>
      </c>
      <c r="D21">
        <v>3295</v>
      </c>
      <c r="E21" t="s">
        <v>22</v>
      </c>
      <c r="F21" t="s">
        <v>22</v>
      </c>
      <c r="G21">
        <v>375</v>
      </c>
      <c r="H21">
        <v>2500</v>
      </c>
      <c r="I21">
        <v>2500</v>
      </c>
      <c r="J21">
        <v>250</v>
      </c>
      <c r="K21" t="s">
        <v>22</v>
      </c>
      <c r="L21" t="s">
        <v>22</v>
      </c>
      <c r="M21" t="s">
        <v>22</v>
      </c>
      <c r="N21" t="s">
        <v>182</v>
      </c>
    </row>
    <row r="22" spans="1:14" x14ac:dyDescent="0.25">
      <c r="A22">
        <v>21</v>
      </c>
      <c r="B22" t="s">
        <v>18</v>
      </c>
      <c r="C22" t="s">
        <v>54</v>
      </c>
      <c r="D22">
        <v>3525</v>
      </c>
      <c r="E22" t="s">
        <v>22</v>
      </c>
      <c r="F22" t="s">
        <v>22</v>
      </c>
      <c r="G22" t="s">
        <v>22</v>
      </c>
      <c r="H22">
        <v>2500</v>
      </c>
      <c r="I22">
        <v>2500</v>
      </c>
      <c r="J22">
        <v>250</v>
      </c>
      <c r="K22" t="s">
        <v>22</v>
      </c>
      <c r="L22" t="s">
        <v>22</v>
      </c>
      <c r="M22" t="s">
        <v>22</v>
      </c>
      <c r="N22" t="s">
        <v>182</v>
      </c>
    </row>
    <row r="23" spans="1:14" x14ac:dyDescent="0.25">
      <c r="A23">
        <v>22</v>
      </c>
      <c r="B23" t="s">
        <v>18</v>
      </c>
      <c r="C23" t="s">
        <v>56</v>
      </c>
      <c r="D23">
        <v>1960</v>
      </c>
      <c r="E23" t="s">
        <v>22</v>
      </c>
      <c r="F23" t="s">
        <v>22</v>
      </c>
      <c r="G23" t="s">
        <v>22</v>
      </c>
      <c r="H23">
        <v>2000</v>
      </c>
      <c r="I23">
        <v>3097</v>
      </c>
      <c r="J23">
        <v>250</v>
      </c>
      <c r="K23" t="s">
        <v>22</v>
      </c>
      <c r="L23" t="s">
        <v>22</v>
      </c>
      <c r="M23" t="s">
        <v>22</v>
      </c>
      <c r="N23" t="s">
        <v>182</v>
      </c>
    </row>
    <row r="24" spans="1:14" x14ac:dyDescent="0.25">
      <c r="A24">
        <v>23</v>
      </c>
      <c r="B24" t="s">
        <v>18</v>
      </c>
      <c r="C24" t="s">
        <v>33</v>
      </c>
      <c r="D24">
        <v>10261</v>
      </c>
      <c r="E24" t="s">
        <v>22</v>
      </c>
      <c r="F24" t="s">
        <v>22</v>
      </c>
      <c r="G24">
        <v>375</v>
      </c>
      <c r="H24">
        <v>5000</v>
      </c>
      <c r="I24">
        <v>5000</v>
      </c>
      <c r="J24">
        <v>250</v>
      </c>
      <c r="K24" t="s">
        <v>22</v>
      </c>
      <c r="L24" t="s">
        <v>22</v>
      </c>
      <c r="M24" t="s">
        <v>22</v>
      </c>
      <c r="N24" t="s">
        <v>182</v>
      </c>
    </row>
    <row r="25" spans="1:14" x14ac:dyDescent="0.25">
      <c r="A25">
        <v>24</v>
      </c>
      <c r="B25" t="s">
        <v>18</v>
      </c>
      <c r="C25" t="s">
        <v>29</v>
      </c>
      <c r="D25">
        <v>6759</v>
      </c>
      <c r="E25" t="s">
        <v>22</v>
      </c>
      <c r="F25" t="s">
        <v>22</v>
      </c>
      <c r="G25">
        <v>375</v>
      </c>
      <c r="H25">
        <v>3500</v>
      </c>
      <c r="I25">
        <v>3500</v>
      </c>
      <c r="J25">
        <v>250</v>
      </c>
      <c r="K25" t="s">
        <v>22</v>
      </c>
      <c r="L25" t="s">
        <v>22</v>
      </c>
      <c r="M25" t="s">
        <v>22</v>
      </c>
      <c r="N25" t="s">
        <v>182</v>
      </c>
    </row>
    <row r="26" spans="1:14" x14ac:dyDescent="0.25">
      <c r="A26">
        <v>25</v>
      </c>
      <c r="B26" t="s">
        <v>18</v>
      </c>
      <c r="C26" t="s">
        <v>29</v>
      </c>
      <c r="D26">
        <v>6759</v>
      </c>
      <c r="E26" t="s">
        <v>22</v>
      </c>
      <c r="F26" t="s">
        <v>22</v>
      </c>
      <c r="G26">
        <v>375</v>
      </c>
      <c r="H26">
        <v>3500</v>
      </c>
      <c r="I26">
        <v>3500</v>
      </c>
      <c r="J26">
        <v>250</v>
      </c>
      <c r="K26" t="s">
        <v>22</v>
      </c>
      <c r="L26" t="s">
        <v>22</v>
      </c>
      <c r="M26" t="s">
        <v>22</v>
      </c>
      <c r="N26" t="s">
        <v>182</v>
      </c>
    </row>
    <row r="27" spans="1:14" x14ac:dyDescent="0.25">
      <c r="A27">
        <v>26</v>
      </c>
      <c r="B27" t="s">
        <v>18</v>
      </c>
      <c r="C27" t="s">
        <v>61</v>
      </c>
      <c r="D27">
        <v>1831</v>
      </c>
      <c r="E27" t="s">
        <v>22</v>
      </c>
      <c r="F27">
        <v>50</v>
      </c>
      <c r="G27" t="s">
        <v>22</v>
      </c>
      <c r="H27">
        <v>1750</v>
      </c>
      <c r="I27">
        <v>1750</v>
      </c>
      <c r="J27">
        <v>250</v>
      </c>
      <c r="K27" t="s">
        <v>22</v>
      </c>
      <c r="L27" t="s">
        <v>22</v>
      </c>
      <c r="M27" t="s">
        <v>22</v>
      </c>
      <c r="N27" t="s">
        <v>182</v>
      </c>
    </row>
    <row r="28" spans="1:14" x14ac:dyDescent="0.25">
      <c r="A28">
        <v>27</v>
      </c>
      <c r="B28" t="s">
        <v>18</v>
      </c>
      <c r="C28" t="s">
        <v>29</v>
      </c>
      <c r="D28">
        <v>6759</v>
      </c>
      <c r="E28" t="s">
        <v>22</v>
      </c>
      <c r="F28" t="s">
        <v>22</v>
      </c>
      <c r="G28" t="s">
        <v>22</v>
      </c>
      <c r="H28">
        <v>3500</v>
      </c>
      <c r="I28">
        <v>3500</v>
      </c>
      <c r="J28">
        <v>250</v>
      </c>
      <c r="K28" t="s">
        <v>22</v>
      </c>
      <c r="L28" t="s">
        <v>22</v>
      </c>
      <c r="M28" t="s">
        <v>22</v>
      </c>
      <c r="N28" t="s">
        <v>182</v>
      </c>
    </row>
    <row r="29" spans="1:14" x14ac:dyDescent="0.25">
      <c r="A29">
        <v>28</v>
      </c>
      <c r="B29" t="s">
        <v>18</v>
      </c>
      <c r="C29" t="s">
        <v>48</v>
      </c>
      <c r="D29">
        <v>1460</v>
      </c>
      <c r="E29" t="s">
        <v>22</v>
      </c>
      <c r="F29">
        <v>50</v>
      </c>
      <c r="G29" t="s">
        <v>22</v>
      </c>
      <c r="H29">
        <v>1750</v>
      </c>
      <c r="I29">
        <v>1750</v>
      </c>
      <c r="J29">
        <v>250</v>
      </c>
      <c r="K29" t="s">
        <v>22</v>
      </c>
      <c r="L29" t="s">
        <v>22</v>
      </c>
      <c r="M29" t="s">
        <v>22</v>
      </c>
      <c r="N29" t="s">
        <v>182</v>
      </c>
    </row>
    <row r="30" spans="1:14" x14ac:dyDescent="0.25">
      <c r="A30">
        <v>29</v>
      </c>
      <c r="B30" t="s">
        <v>18</v>
      </c>
      <c r="C30" t="s">
        <v>65</v>
      </c>
      <c r="D30">
        <v>5373</v>
      </c>
      <c r="E30" t="s">
        <v>22</v>
      </c>
      <c r="F30" t="s">
        <v>22</v>
      </c>
      <c r="G30">
        <v>375</v>
      </c>
      <c r="H30">
        <v>3000</v>
      </c>
      <c r="I30">
        <v>2500</v>
      </c>
      <c r="J30">
        <v>250</v>
      </c>
      <c r="K30" t="s">
        <v>22</v>
      </c>
      <c r="L30" t="s">
        <v>22</v>
      </c>
      <c r="M30" t="s">
        <v>22</v>
      </c>
      <c r="N30" t="s">
        <v>182</v>
      </c>
    </row>
    <row r="31" spans="1:14" x14ac:dyDescent="0.25">
      <c r="A31">
        <v>30</v>
      </c>
      <c r="B31" t="s">
        <v>18</v>
      </c>
      <c r="C31" t="s">
        <v>33</v>
      </c>
      <c r="D31">
        <v>10261</v>
      </c>
      <c r="E31" t="s">
        <v>22</v>
      </c>
      <c r="F31" t="s">
        <v>22</v>
      </c>
      <c r="G31">
        <v>375</v>
      </c>
      <c r="H31">
        <v>5000</v>
      </c>
      <c r="I31">
        <v>5000</v>
      </c>
      <c r="J31">
        <v>250</v>
      </c>
      <c r="K31" t="s">
        <v>22</v>
      </c>
      <c r="L31" t="s">
        <v>22</v>
      </c>
      <c r="M31" t="s">
        <v>22</v>
      </c>
      <c r="N31" t="s">
        <v>182</v>
      </c>
    </row>
    <row r="32" spans="1:14" x14ac:dyDescent="0.25">
      <c r="A32">
        <v>31</v>
      </c>
      <c r="B32" t="s">
        <v>18</v>
      </c>
      <c r="C32" t="s">
        <v>29</v>
      </c>
      <c r="D32">
        <v>6759</v>
      </c>
      <c r="E32" t="s">
        <v>22</v>
      </c>
      <c r="F32" t="s">
        <v>22</v>
      </c>
      <c r="G32">
        <v>375</v>
      </c>
      <c r="H32">
        <v>3500</v>
      </c>
      <c r="I32">
        <v>3500</v>
      </c>
      <c r="J32">
        <v>250</v>
      </c>
      <c r="K32" t="s">
        <v>22</v>
      </c>
      <c r="L32" t="s">
        <v>22</v>
      </c>
      <c r="M32" t="s">
        <v>22</v>
      </c>
      <c r="N32" t="s">
        <v>182</v>
      </c>
    </row>
    <row r="33" spans="1:14" x14ac:dyDescent="0.25">
      <c r="A33">
        <v>32</v>
      </c>
      <c r="B33" t="s">
        <v>18</v>
      </c>
      <c r="C33" t="s">
        <v>29</v>
      </c>
      <c r="D33">
        <v>6759</v>
      </c>
      <c r="E33" t="s">
        <v>22</v>
      </c>
      <c r="F33" t="s">
        <v>22</v>
      </c>
      <c r="G33">
        <v>375</v>
      </c>
      <c r="H33">
        <v>3500</v>
      </c>
      <c r="I33">
        <v>3500</v>
      </c>
      <c r="J33">
        <v>250</v>
      </c>
      <c r="K33" t="s">
        <v>22</v>
      </c>
      <c r="L33" t="s">
        <v>22</v>
      </c>
      <c r="M33" t="s">
        <v>22</v>
      </c>
      <c r="N33" t="s">
        <v>182</v>
      </c>
    </row>
    <row r="34" spans="1:14" x14ac:dyDescent="0.25">
      <c r="A34">
        <v>33</v>
      </c>
      <c r="B34" t="s">
        <v>18</v>
      </c>
      <c r="C34" t="s">
        <v>29</v>
      </c>
      <c r="D34">
        <v>6759</v>
      </c>
      <c r="E34" t="s">
        <v>22</v>
      </c>
      <c r="F34" t="s">
        <v>22</v>
      </c>
      <c r="G34" t="s">
        <v>22</v>
      </c>
      <c r="H34">
        <v>3500</v>
      </c>
      <c r="I34">
        <v>3500</v>
      </c>
      <c r="J34">
        <v>250</v>
      </c>
      <c r="K34" t="s">
        <v>22</v>
      </c>
      <c r="L34" t="s">
        <v>22</v>
      </c>
      <c r="M34" t="s">
        <v>22</v>
      </c>
      <c r="N34" t="s">
        <v>182</v>
      </c>
    </row>
    <row r="35" spans="1:14" x14ac:dyDescent="0.25">
      <c r="A35">
        <v>34</v>
      </c>
      <c r="B35" t="s">
        <v>18</v>
      </c>
      <c r="C35" t="s">
        <v>29</v>
      </c>
      <c r="D35">
        <v>6759</v>
      </c>
      <c r="E35" t="s">
        <v>22</v>
      </c>
      <c r="F35" t="s">
        <v>22</v>
      </c>
      <c r="G35" t="s">
        <v>22</v>
      </c>
      <c r="H35">
        <v>3500</v>
      </c>
      <c r="I35">
        <v>3500</v>
      </c>
      <c r="J35">
        <v>250</v>
      </c>
      <c r="K35" t="s">
        <v>22</v>
      </c>
      <c r="L35" t="s">
        <v>22</v>
      </c>
      <c r="M35" t="s">
        <v>22</v>
      </c>
      <c r="N35" t="s">
        <v>182</v>
      </c>
    </row>
    <row r="36" spans="1:14" x14ac:dyDescent="0.25">
      <c r="A36">
        <v>35</v>
      </c>
      <c r="B36" t="s">
        <v>18</v>
      </c>
      <c r="C36" t="s">
        <v>29</v>
      </c>
      <c r="D36">
        <v>6759</v>
      </c>
      <c r="E36" t="s">
        <v>22</v>
      </c>
      <c r="F36" t="s">
        <v>22</v>
      </c>
      <c r="G36">
        <v>375</v>
      </c>
      <c r="H36">
        <v>3500</v>
      </c>
      <c r="I36">
        <v>3500</v>
      </c>
      <c r="J36">
        <v>250</v>
      </c>
      <c r="K36" t="s">
        <v>22</v>
      </c>
      <c r="L36" t="s">
        <v>22</v>
      </c>
      <c r="N36" t="s">
        <v>182</v>
      </c>
    </row>
    <row r="37" spans="1:14" x14ac:dyDescent="0.25">
      <c r="A37">
        <v>36</v>
      </c>
      <c r="B37" t="s">
        <v>18</v>
      </c>
      <c r="C37" t="s">
        <v>73</v>
      </c>
      <c r="D37">
        <v>1701</v>
      </c>
      <c r="E37" t="s">
        <v>22</v>
      </c>
      <c r="F37">
        <v>75</v>
      </c>
      <c r="G37" t="s">
        <v>22</v>
      </c>
      <c r="H37">
        <v>1750</v>
      </c>
      <c r="I37">
        <v>1750</v>
      </c>
      <c r="J37">
        <v>250</v>
      </c>
      <c r="K37" t="s">
        <v>22</v>
      </c>
      <c r="L37" t="s">
        <v>22</v>
      </c>
      <c r="M37" t="s">
        <v>22</v>
      </c>
      <c r="N37" t="s">
        <v>182</v>
      </c>
    </row>
    <row r="38" spans="1:14" x14ac:dyDescent="0.25">
      <c r="A38">
        <v>37</v>
      </c>
      <c r="B38" t="s">
        <v>18</v>
      </c>
      <c r="C38" t="s">
        <v>48</v>
      </c>
      <c r="D38">
        <v>1460</v>
      </c>
      <c r="E38" t="s">
        <v>22</v>
      </c>
      <c r="F38">
        <v>75</v>
      </c>
      <c r="G38" t="s">
        <v>22</v>
      </c>
      <c r="H38">
        <v>1750</v>
      </c>
      <c r="I38">
        <v>1750</v>
      </c>
      <c r="J38">
        <v>250</v>
      </c>
      <c r="K38" t="s">
        <v>22</v>
      </c>
      <c r="L38" t="s">
        <v>22</v>
      </c>
      <c r="M38" t="s">
        <v>22</v>
      </c>
      <c r="N38" t="s">
        <v>182</v>
      </c>
    </row>
    <row r="39" spans="1:14" x14ac:dyDescent="0.25">
      <c r="A39">
        <v>38</v>
      </c>
      <c r="B39" t="s">
        <v>18</v>
      </c>
      <c r="C39" t="s">
        <v>76</v>
      </c>
      <c r="D39">
        <v>1105</v>
      </c>
      <c r="E39" t="s">
        <v>22</v>
      </c>
      <c r="F39" t="s">
        <v>22</v>
      </c>
      <c r="G39" t="s">
        <v>22</v>
      </c>
      <c r="H39">
        <v>1700</v>
      </c>
      <c r="I39">
        <v>1700</v>
      </c>
      <c r="J39">
        <v>250</v>
      </c>
      <c r="K39" t="s">
        <v>22</v>
      </c>
      <c r="L39" t="s">
        <v>22</v>
      </c>
      <c r="M39" t="s">
        <v>22</v>
      </c>
      <c r="N39" t="s">
        <v>182</v>
      </c>
    </row>
    <row r="40" spans="1:14" x14ac:dyDescent="0.25">
      <c r="A40">
        <v>39</v>
      </c>
      <c r="B40" t="s">
        <v>18</v>
      </c>
      <c r="C40" t="s">
        <v>76</v>
      </c>
      <c r="D40">
        <v>1105</v>
      </c>
      <c r="E40" t="s">
        <v>22</v>
      </c>
      <c r="F40">
        <v>50</v>
      </c>
      <c r="G40" t="s">
        <v>22</v>
      </c>
      <c r="H40">
        <v>1700</v>
      </c>
      <c r="I40">
        <v>1700</v>
      </c>
      <c r="J40">
        <v>250</v>
      </c>
      <c r="K40" t="s">
        <v>22</v>
      </c>
      <c r="L40" t="s">
        <v>22</v>
      </c>
      <c r="M40" t="s">
        <v>22</v>
      </c>
      <c r="N40" t="s">
        <v>182</v>
      </c>
    </row>
    <row r="41" spans="1:14" x14ac:dyDescent="0.25">
      <c r="A41">
        <v>40</v>
      </c>
      <c r="B41" t="s">
        <v>18</v>
      </c>
      <c r="C41" t="s">
        <v>76</v>
      </c>
      <c r="D41">
        <v>1105</v>
      </c>
      <c r="E41" t="s">
        <v>22</v>
      </c>
      <c r="F41">
        <v>50</v>
      </c>
      <c r="G41" t="s">
        <v>22</v>
      </c>
      <c r="H41">
        <v>1700</v>
      </c>
      <c r="I41">
        <v>1700</v>
      </c>
      <c r="J41">
        <v>250</v>
      </c>
      <c r="K41" t="s">
        <v>22</v>
      </c>
      <c r="L41" t="s">
        <v>22</v>
      </c>
      <c r="M41" t="s">
        <v>22</v>
      </c>
      <c r="N41" t="s">
        <v>182</v>
      </c>
    </row>
    <row r="42" spans="1:14" x14ac:dyDescent="0.25">
      <c r="A42">
        <v>41</v>
      </c>
      <c r="B42" t="s">
        <v>18</v>
      </c>
      <c r="C42" t="s">
        <v>76</v>
      </c>
      <c r="D42">
        <v>1105</v>
      </c>
      <c r="E42" t="s">
        <v>22</v>
      </c>
      <c r="F42">
        <v>50</v>
      </c>
      <c r="G42" t="s">
        <v>22</v>
      </c>
      <c r="H42">
        <v>1700</v>
      </c>
      <c r="I42">
        <v>1700</v>
      </c>
      <c r="J42">
        <v>250</v>
      </c>
      <c r="K42" t="s">
        <v>22</v>
      </c>
      <c r="L42" t="s">
        <v>22</v>
      </c>
      <c r="M42" t="s">
        <v>22</v>
      </c>
      <c r="N42" t="s">
        <v>182</v>
      </c>
    </row>
    <row r="43" spans="1:14" x14ac:dyDescent="0.25">
      <c r="A43">
        <v>42</v>
      </c>
      <c r="B43" t="s">
        <v>18</v>
      </c>
      <c r="C43" t="s">
        <v>76</v>
      </c>
      <c r="D43">
        <v>1105</v>
      </c>
      <c r="E43" t="s">
        <v>22</v>
      </c>
      <c r="F43">
        <v>75</v>
      </c>
      <c r="G43" t="s">
        <v>22</v>
      </c>
      <c r="H43">
        <v>1700</v>
      </c>
      <c r="I43">
        <v>1700</v>
      </c>
      <c r="J43">
        <v>250</v>
      </c>
      <c r="K43" t="s">
        <v>22</v>
      </c>
      <c r="L43" t="s">
        <v>22</v>
      </c>
      <c r="M43" t="s">
        <v>22</v>
      </c>
      <c r="N43" t="s">
        <v>182</v>
      </c>
    </row>
    <row r="44" spans="1:14" x14ac:dyDescent="0.25">
      <c r="A44">
        <v>43</v>
      </c>
      <c r="B44" t="s">
        <v>18</v>
      </c>
      <c r="C44" t="s">
        <v>31</v>
      </c>
      <c r="D44">
        <v>2281</v>
      </c>
      <c r="E44" t="s">
        <v>22</v>
      </c>
      <c r="F44">
        <v>75</v>
      </c>
      <c r="G44" t="s">
        <v>22</v>
      </c>
      <c r="H44">
        <v>2000</v>
      </c>
      <c r="I44">
        <v>2000</v>
      </c>
      <c r="J44">
        <v>250</v>
      </c>
      <c r="K44" t="s">
        <v>22</v>
      </c>
      <c r="L44" t="s">
        <v>22</v>
      </c>
      <c r="M44" t="s">
        <v>22</v>
      </c>
      <c r="N44" t="s">
        <v>182</v>
      </c>
    </row>
    <row r="45" spans="1:14" x14ac:dyDescent="0.25">
      <c r="A45">
        <v>44</v>
      </c>
      <c r="B45" t="s">
        <v>18</v>
      </c>
      <c r="C45" t="s">
        <v>83</v>
      </c>
      <c r="D45">
        <v>1460</v>
      </c>
      <c r="E45" t="s">
        <v>22</v>
      </c>
      <c r="F45" t="s">
        <v>22</v>
      </c>
      <c r="G45" t="s">
        <v>22</v>
      </c>
      <c r="H45">
        <v>1750</v>
      </c>
      <c r="I45">
        <v>1750</v>
      </c>
      <c r="J45">
        <v>250</v>
      </c>
      <c r="K45" t="s">
        <v>22</v>
      </c>
      <c r="L45" t="s">
        <v>22</v>
      </c>
      <c r="M45" t="s">
        <v>22</v>
      </c>
      <c r="N45" t="s">
        <v>182</v>
      </c>
    </row>
    <row r="46" spans="1:14" x14ac:dyDescent="0.25">
      <c r="A46">
        <v>45</v>
      </c>
      <c r="B46" t="s">
        <v>18</v>
      </c>
      <c r="C46" t="s">
        <v>48</v>
      </c>
      <c r="D46">
        <v>1460</v>
      </c>
      <c r="E46" t="s">
        <v>22</v>
      </c>
      <c r="F46">
        <v>75</v>
      </c>
      <c r="G46" t="s">
        <v>22</v>
      </c>
      <c r="H46">
        <v>1750</v>
      </c>
      <c r="I46">
        <v>3115</v>
      </c>
      <c r="J46">
        <v>250</v>
      </c>
      <c r="K46" t="s">
        <v>22</v>
      </c>
      <c r="L46" t="s">
        <v>22</v>
      </c>
      <c r="M46" t="s">
        <v>22</v>
      </c>
      <c r="N46" t="s">
        <v>182</v>
      </c>
    </row>
    <row r="47" spans="1:14" x14ac:dyDescent="0.25">
      <c r="A47">
        <v>46</v>
      </c>
      <c r="B47" t="s">
        <v>18</v>
      </c>
      <c r="C47" t="s">
        <v>29</v>
      </c>
      <c r="D47">
        <v>6759</v>
      </c>
      <c r="E47" t="s">
        <v>22</v>
      </c>
      <c r="F47" t="s">
        <v>22</v>
      </c>
      <c r="G47">
        <v>375</v>
      </c>
      <c r="H47">
        <v>3500</v>
      </c>
      <c r="I47">
        <v>3500</v>
      </c>
      <c r="J47">
        <v>250</v>
      </c>
      <c r="K47" t="s">
        <v>22</v>
      </c>
      <c r="L47" t="s">
        <v>22</v>
      </c>
      <c r="M47" t="s">
        <v>22</v>
      </c>
      <c r="N47" t="s">
        <v>182</v>
      </c>
    </row>
    <row r="48" spans="1:14" x14ac:dyDescent="0.25">
      <c r="A48">
        <v>47</v>
      </c>
      <c r="B48" t="s">
        <v>18</v>
      </c>
      <c r="C48" t="s">
        <v>87</v>
      </c>
      <c r="D48">
        <v>1168</v>
      </c>
      <c r="E48" t="s">
        <v>22</v>
      </c>
      <c r="F48">
        <v>50</v>
      </c>
      <c r="G48" t="s">
        <v>22</v>
      </c>
      <c r="H48">
        <v>1700</v>
      </c>
      <c r="I48">
        <v>1700</v>
      </c>
      <c r="J48">
        <v>250</v>
      </c>
      <c r="K48" t="s">
        <v>22</v>
      </c>
      <c r="L48" t="s">
        <v>22</v>
      </c>
      <c r="M48" t="s">
        <v>22</v>
      </c>
      <c r="N48" t="s">
        <v>182</v>
      </c>
    </row>
    <row r="49" spans="1:14" x14ac:dyDescent="0.25">
      <c r="A49">
        <v>48</v>
      </c>
      <c r="B49" t="s">
        <v>18</v>
      </c>
      <c r="C49" t="s">
        <v>87</v>
      </c>
      <c r="D49">
        <v>1168</v>
      </c>
      <c r="E49" t="s">
        <v>22</v>
      </c>
      <c r="F49">
        <v>35</v>
      </c>
      <c r="G49" t="s">
        <v>22</v>
      </c>
      <c r="H49">
        <v>1700</v>
      </c>
      <c r="I49">
        <v>1700</v>
      </c>
      <c r="J49">
        <v>250</v>
      </c>
      <c r="K49" t="s">
        <v>22</v>
      </c>
      <c r="L49" t="s">
        <v>22</v>
      </c>
      <c r="M49" t="s">
        <v>22</v>
      </c>
      <c r="N49" t="s">
        <v>182</v>
      </c>
    </row>
    <row r="50" spans="1:14" x14ac:dyDescent="0.25">
      <c r="A50">
        <v>49</v>
      </c>
      <c r="B50" t="s">
        <v>18</v>
      </c>
      <c r="C50" t="s">
        <v>87</v>
      </c>
      <c r="D50">
        <v>188.39</v>
      </c>
      <c r="E50" t="s">
        <v>22</v>
      </c>
      <c r="F50" t="s">
        <v>22</v>
      </c>
      <c r="G50" t="s">
        <v>22</v>
      </c>
      <c r="H50">
        <v>274.19</v>
      </c>
      <c r="I50">
        <v>274.19</v>
      </c>
      <c r="J50">
        <v>40.32</v>
      </c>
      <c r="K50" t="s">
        <v>22</v>
      </c>
      <c r="L50" t="s">
        <v>22</v>
      </c>
      <c r="M50" t="s">
        <v>22</v>
      </c>
      <c r="N50" t="s">
        <v>182</v>
      </c>
    </row>
    <row r="51" spans="1:14" x14ac:dyDescent="0.25">
      <c r="A51">
        <v>50</v>
      </c>
      <c r="B51" t="s">
        <v>18</v>
      </c>
      <c r="C51" t="s">
        <v>48</v>
      </c>
      <c r="D51">
        <v>1224.52</v>
      </c>
      <c r="E51" t="s">
        <v>22</v>
      </c>
      <c r="F51" t="s">
        <v>22</v>
      </c>
      <c r="G51" t="s">
        <v>22</v>
      </c>
      <c r="H51">
        <v>1467.75</v>
      </c>
      <c r="I51">
        <v>1425.81</v>
      </c>
      <c r="J51">
        <v>209.68</v>
      </c>
      <c r="K51" t="s">
        <v>22</v>
      </c>
      <c r="L51" t="s">
        <v>22</v>
      </c>
      <c r="M51" t="s">
        <v>22</v>
      </c>
      <c r="N51" t="s">
        <v>182</v>
      </c>
    </row>
    <row r="52" spans="1:14" x14ac:dyDescent="0.25">
      <c r="A52">
        <v>51</v>
      </c>
      <c r="B52" t="s">
        <v>18</v>
      </c>
      <c r="C52" t="s">
        <v>91</v>
      </c>
      <c r="D52">
        <v>1555</v>
      </c>
      <c r="E52" t="s">
        <v>22</v>
      </c>
      <c r="F52" t="s">
        <v>22</v>
      </c>
      <c r="G52" t="s">
        <v>22</v>
      </c>
      <c r="H52">
        <v>1750</v>
      </c>
      <c r="I52">
        <v>2250</v>
      </c>
      <c r="J52">
        <v>250</v>
      </c>
      <c r="K52" t="s">
        <v>22</v>
      </c>
      <c r="L52" t="s">
        <v>22</v>
      </c>
      <c r="M52" t="s">
        <v>22</v>
      </c>
      <c r="N52" t="s">
        <v>182</v>
      </c>
    </row>
    <row r="53" spans="1:14" x14ac:dyDescent="0.25">
      <c r="A53">
        <v>52</v>
      </c>
      <c r="B53" t="s">
        <v>18</v>
      </c>
      <c r="C53" t="s">
        <v>87</v>
      </c>
      <c r="D53">
        <v>1168</v>
      </c>
      <c r="E53" t="s">
        <v>22</v>
      </c>
      <c r="F53" t="s">
        <v>22</v>
      </c>
      <c r="G53" t="s">
        <v>22</v>
      </c>
      <c r="H53">
        <v>1700</v>
      </c>
      <c r="I53">
        <v>1700</v>
      </c>
      <c r="J53">
        <v>250</v>
      </c>
      <c r="K53" t="s">
        <v>22</v>
      </c>
      <c r="L53" t="s">
        <v>22</v>
      </c>
      <c r="M53" t="s">
        <v>22</v>
      </c>
      <c r="N53" t="s">
        <v>182</v>
      </c>
    </row>
    <row r="54" spans="1:14" x14ac:dyDescent="0.25">
      <c r="A54">
        <v>53</v>
      </c>
      <c r="B54" t="s">
        <v>18</v>
      </c>
      <c r="C54" t="s">
        <v>29</v>
      </c>
      <c r="D54">
        <v>6759</v>
      </c>
      <c r="E54" t="s">
        <v>22</v>
      </c>
      <c r="F54" t="s">
        <v>22</v>
      </c>
      <c r="G54">
        <v>375</v>
      </c>
      <c r="H54">
        <v>3500</v>
      </c>
      <c r="I54">
        <v>3500</v>
      </c>
      <c r="J54">
        <v>250</v>
      </c>
      <c r="K54" t="s">
        <v>22</v>
      </c>
      <c r="L54" t="s">
        <v>22</v>
      </c>
      <c r="M54" t="s">
        <v>22</v>
      </c>
      <c r="N54" t="s">
        <v>182</v>
      </c>
    </row>
    <row r="55" spans="1:14" x14ac:dyDescent="0.25">
      <c r="A55">
        <v>54</v>
      </c>
      <c r="B55" t="s">
        <v>18</v>
      </c>
      <c r="C55" t="s">
        <v>87</v>
      </c>
      <c r="D55">
        <v>1168</v>
      </c>
      <c r="E55" t="s">
        <v>22</v>
      </c>
      <c r="F55">
        <v>50</v>
      </c>
      <c r="G55" t="s">
        <v>22</v>
      </c>
      <c r="H55">
        <v>1700</v>
      </c>
      <c r="I55">
        <v>1700</v>
      </c>
      <c r="J55">
        <v>250</v>
      </c>
      <c r="K55" t="s">
        <v>22</v>
      </c>
      <c r="L55" t="s">
        <v>22</v>
      </c>
      <c r="M55">
        <v>714.12</v>
      </c>
      <c r="N55" t="s">
        <v>182</v>
      </c>
    </row>
    <row r="56" spans="1:14" x14ac:dyDescent="0.25">
      <c r="A56">
        <v>55</v>
      </c>
      <c r="B56" t="s">
        <v>18</v>
      </c>
      <c r="C56" t="s">
        <v>48</v>
      </c>
      <c r="D56">
        <v>1460</v>
      </c>
      <c r="E56" t="s">
        <v>22</v>
      </c>
      <c r="F56">
        <v>50</v>
      </c>
      <c r="G56" t="s">
        <v>22</v>
      </c>
      <c r="H56">
        <v>1750</v>
      </c>
      <c r="I56">
        <v>1750</v>
      </c>
      <c r="J56">
        <v>250</v>
      </c>
      <c r="K56" t="s">
        <v>22</v>
      </c>
      <c r="L56" t="s">
        <v>22</v>
      </c>
      <c r="M56" t="s">
        <v>22</v>
      </c>
      <c r="N56" t="s">
        <v>182</v>
      </c>
    </row>
    <row r="57" spans="1:14" x14ac:dyDescent="0.25">
      <c r="A57">
        <v>56</v>
      </c>
      <c r="B57" t="s">
        <v>18</v>
      </c>
      <c r="C57" t="s">
        <v>48</v>
      </c>
      <c r="D57">
        <v>1460</v>
      </c>
      <c r="E57" t="s">
        <v>22</v>
      </c>
      <c r="F57">
        <v>75</v>
      </c>
      <c r="G57" t="s">
        <v>22</v>
      </c>
      <c r="H57">
        <v>1750</v>
      </c>
      <c r="I57">
        <v>2665</v>
      </c>
      <c r="J57">
        <v>250</v>
      </c>
      <c r="K57" t="s">
        <v>22</v>
      </c>
      <c r="L57" t="s">
        <v>22</v>
      </c>
      <c r="M57" t="s">
        <v>22</v>
      </c>
      <c r="N57" t="s">
        <v>182</v>
      </c>
    </row>
    <row r="58" spans="1:14" x14ac:dyDescent="0.25">
      <c r="A58">
        <v>57</v>
      </c>
      <c r="B58" t="s">
        <v>18</v>
      </c>
      <c r="C58" t="s">
        <v>37</v>
      </c>
      <c r="D58">
        <v>2441</v>
      </c>
      <c r="E58" t="s">
        <v>22</v>
      </c>
      <c r="F58">
        <v>75</v>
      </c>
      <c r="G58" t="s">
        <v>22</v>
      </c>
      <c r="H58">
        <v>2000</v>
      </c>
      <c r="I58">
        <v>2000</v>
      </c>
      <c r="J58">
        <v>250</v>
      </c>
      <c r="K58" t="s">
        <v>22</v>
      </c>
      <c r="L58" t="s">
        <v>22</v>
      </c>
      <c r="M58" t="s">
        <v>22</v>
      </c>
      <c r="N58" t="s">
        <v>182</v>
      </c>
    </row>
    <row r="59" spans="1:14" x14ac:dyDescent="0.25">
      <c r="A59">
        <v>58</v>
      </c>
      <c r="B59" t="s">
        <v>18</v>
      </c>
      <c r="C59" t="s">
        <v>29</v>
      </c>
      <c r="D59">
        <v>6759</v>
      </c>
      <c r="E59" t="s">
        <v>22</v>
      </c>
      <c r="F59" t="s">
        <v>22</v>
      </c>
      <c r="G59" t="s">
        <v>22</v>
      </c>
      <c r="H59">
        <v>3500</v>
      </c>
      <c r="I59">
        <v>3500</v>
      </c>
      <c r="J59">
        <v>250</v>
      </c>
      <c r="K59" t="s">
        <v>22</v>
      </c>
      <c r="L59" t="s">
        <v>22</v>
      </c>
      <c r="M59" t="s">
        <v>22</v>
      </c>
      <c r="N59" t="s">
        <v>182</v>
      </c>
    </row>
    <row r="60" spans="1:14" x14ac:dyDescent="0.25">
      <c r="A60">
        <v>59</v>
      </c>
      <c r="B60" t="s">
        <v>18</v>
      </c>
      <c r="C60" t="s">
        <v>33</v>
      </c>
      <c r="D60">
        <v>10261</v>
      </c>
      <c r="E60" t="s">
        <v>22</v>
      </c>
      <c r="F60" t="s">
        <v>22</v>
      </c>
      <c r="G60">
        <v>375</v>
      </c>
      <c r="H60">
        <v>5000</v>
      </c>
      <c r="I60">
        <v>5000</v>
      </c>
      <c r="J60">
        <v>250</v>
      </c>
      <c r="K60" t="s">
        <v>22</v>
      </c>
      <c r="L60" t="s">
        <v>22</v>
      </c>
      <c r="M60" t="s">
        <v>22</v>
      </c>
      <c r="N60" t="s">
        <v>182</v>
      </c>
    </row>
    <row r="61" spans="1:14" x14ac:dyDescent="0.25">
      <c r="A61">
        <v>60</v>
      </c>
      <c r="B61" t="s">
        <v>18</v>
      </c>
      <c r="C61" t="s">
        <v>48</v>
      </c>
      <c r="D61">
        <v>1460</v>
      </c>
      <c r="E61" t="s">
        <v>22</v>
      </c>
      <c r="F61" t="s">
        <v>22</v>
      </c>
      <c r="G61" t="s">
        <v>22</v>
      </c>
      <c r="H61">
        <v>1750</v>
      </c>
      <c r="I61">
        <v>1750</v>
      </c>
      <c r="J61">
        <v>250</v>
      </c>
      <c r="K61" t="s">
        <v>22</v>
      </c>
      <c r="L61" t="s">
        <v>22</v>
      </c>
      <c r="M61" t="s">
        <v>22</v>
      </c>
      <c r="N61" t="s">
        <v>182</v>
      </c>
    </row>
    <row r="62" spans="1:14" x14ac:dyDescent="0.25">
      <c r="A62">
        <v>61</v>
      </c>
      <c r="B62" t="s">
        <v>18</v>
      </c>
      <c r="C62" t="s">
        <v>48</v>
      </c>
      <c r="D62">
        <v>1460</v>
      </c>
      <c r="E62" t="s">
        <v>22</v>
      </c>
      <c r="F62" t="s">
        <v>22</v>
      </c>
      <c r="G62" t="s">
        <v>22</v>
      </c>
      <c r="H62">
        <v>1750</v>
      </c>
      <c r="I62">
        <v>1750</v>
      </c>
      <c r="J62">
        <v>250</v>
      </c>
      <c r="K62" t="s">
        <v>22</v>
      </c>
      <c r="L62" t="s">
        <v>22</v>
      </c>
      <c r="M62" t="s">
        <v>22</v>
      </c>
      <c r="N62" t="s">
        <v>182</v>
      </c>
    </row>
    <row r="63" spans="1:14" x14ac:dyDescent="0.25">
      <c r="A63">
        <v>62</v>
      </c>
      <c r="B63" t="s">
        <v>18</v>
      </c>
      <c r="C63" t="s">
        <v>48</v>
      </c>
      <c r="D63">
        <v>1460</v>
      </c>
      <c r="E63" t="s">
        <v>22</v>
      </c>
      <c r="F63">
        <v>35</v>
      </c>
      <c r="G63" t="s">
        <v>22</v>
      </c>
      <c r="H63">
        <v>1750</v>
      </c>
      <c r="I63">
        <v>1750</v>
      </c>
      <c r="J63">
        <v>250</v>
      </c>
      <c r="K63" t="s">
        <v>22</v>
      </c>
      <c r="L63" t="s">
        <v>22</v>
      </c>
      <c r="M63" t="s">
        <v>22</v>
      </c>
      <c r="N63" t="s">
        <v>182</v>
      </c>
    </row>
    <row r="64" spans="1:14" x14ac:dyDescent="0.25">
      <c r="A64">
        <v>63</v>
      </c>
      <c r="B64" t="s">
        <v>18</v>
      </c>
      <c r="C64" t="s">
        <v>87</v>
      </c>
      <c r="D64">
        <v>1168</v>
      </c>
      <c r="E64" t="s">
        <v>22</v>
      </c>
      <c r="F64">
        <v>50</v>
      </c>
      <c r="G64" t="s">
        <v>22</v>
      </c>
      <c r="H64">
        <v>1700</v>
      </c>
      <c r="I64">
        <v>1700</v>
      </c>
      <c r="J64">
        <v>250</v>
      </c>
      <c r="K64" t="s">
        <v>22</v>
      </c>
      <c r="L64" t="s">
        <v>22</v>
      </c>
      <c r="M64">
        <v>439.46</v>
      </c>
      <c r="N64" t="s">
        <v>182</v>
      </c>
    </row>
    <row r="65" spans="1:14" x14ac:dyDescent="0.25">
      <c r="A65">
        <v>64</v>
      </c>
      <c r="B65" t="s">
        <v>18</v>
      </c>
      <c r="C65" t="s">
        <v>52</v>
      </c>
      <c r="D65">
        <v>3295</v>
      </c>
      <c r="E65" t="s">
        <v>22</v>
      </c>
      <c r="F65">
        <v>75.81</v>
      </c>
      <c r="G65">
        <v>375</v>
      </c>
      <c r="H65">
        <v>2500</v>
      </c>
      <c r="I65">
        <v>2500</v>
      </c>
      <c r="J65">
        <v>250</v>
      </c>
      <c r="K65" t="s">
        <v>22</v>
      </c>
      <c r="L65" t="s">
        <v>22</v>
      </c>
      <c r="M65" t="s">
        <v>22</v>
      </c>
      <c r="N65" t="s">
        <v>182</v>
      </c>
    </row>
    <row r="66" spans="1:14" x14ac:dyDescent="0.25">
      <c r="A66">
        <v>65</v>
      </c>
      <c r="B66" t="s">
        <v>18</v>
      </c>
      <c r="C66" t="s">
        <v>29</v>
      </c>
      <c r="D66">
        <v>6759</v>
      </c>
      <c r="E66" t="s">
        <v>22</v>
      </c>
      <c r="F66" t="s">
        <v>22</v>
      </c>
      <c r="G66">
        <v>375</v>
      </c>
      <c r="H66">
        <v>3500</v>
      </c>
      <c r="I66">
        <v>3500</v>
      </c>
      <c r="J66">
        <v>250</v>
      </c>
      <c r="K66" t="s">
        <v>22</v>
      </c>
      <c r="L66" t="s">
        <v>22</v>
      </c>
      <c r="M66" t="s">
        <v>22</v>
      </c>
      <c r="N66" t="s">
        <v>182</v>
      </c>
    </row>
    <row r="67" spans="1:14" x14ac:dyDescent="0.25">
      <c r="A67">
        <v>66</v>
      </c>
      <c r="B67" t="s">
        <v>18</v>
      </c>
      <c r="C67" t="s">
        <v>45</v>
      </c>
      <c r="D67">
        <v>5835</v>
      </c>
      <c r="E67" t="s">
        <v>22</v>
      </c>
      <c r="F67" t="s">
        <v>22</v>
      </c>
      <c r="G67" t="s">
        <v>22</v>
      </c>
      <c r="H67">
        <v>3000</v>
      </c>
      <c r="I67">
        <v>3000</v>
      </c>
      <c r="J67">
        <v>250</v>
      </c>
      <c r="K67" t="s">
        <v>22</v>
      </c>
      <c r="L67" t="s">
        <v>22</v>
      </c>
      <c r="M67" t="s">
        <v>22</v>
      </c>
      <c r="N67" t="s">
        <v>182</v>
      </c>
    </row>
    <row r="68" spans="1:14" x14ac:dyDescent="0.25">
      <c r="A68">
        <v>67</v>
      </c>
      <c r="B68" t="s">
        <v>18</v>
      </c>
      <c r="C68" t="s">
        <v>33</v>
      </c>
      <c r="D68">
        <v>10261</v>
      </c>
      <c r="E68" t="s">
        <v>22</v>
      </c>
      <c r="F68" t="s">
        <v>22</v>
      </c>
      <c r="G68" t="s">
        <v>22</v>
      </c>
      <c r="H68">
        <v>5000</v>
      </c>
      <c r="I68">
        <v>5000</v>
      </c>
      <c r="J68">
        <v>250</v>
      </c>
      <c r="K68" t="s">
        <v>22</v>
      </c>
      <c r="L68" t="s">
        <v>22</v>
      </c>
      <c r="M68" t="s">
        <v>22</v>
      </c>
      <c r="N68" t="s">
        <v>182</v>
      </c>
    </row>
    <row r="69" spans="1:14" x14ac:dyDescent="0.25">
      <c r="A69">
        <v>68</v>
      </c>
      <c r="B69" t="s">
        <v>18</v>
      </c>
      <c r="C69" t="s">
        <v>108</v>
      </c>
      <c r="D69">
        <v>10261</v>
      </c>
      <c r="E69" t="s">
        <v>22</v>
      </c>
      <c r="F69" t="s">
        <v>22</v>
      </c>
      <c r="G69">
        <v>375</v>
      </c>
      <c r="H69">
        <v>5000</v>
      </c>
      <c r="I69">
        <v>5000</v>
      </c>
      <c r="J69">
        <v>250</v>
      </c>
      <c r="K69" t="s">
        <v>22</v>
      </c>
      <c r="L69" t="s">
        <v>22</v>
      </c>
      <c r="M69" t="s">
        <v>22</v>
      </c>
      <c r="N69" t="s">
        <v>182</v>
      </c>
    </row>
    <row r="70" spans="1:14" x14ac:dyDescent="0.25">
      <c r="A70">
        <v>69</v>
      </c>
      <c r="B70" t="s">
        <v>18</v>
      </c>
      <c r="C70" t="s">
        <v>33</v>
      </c>
      <c r="D70">
        <v>10261</v>
      </c>
      <c r="E70" t="s">
        <v>22</v>
      </c>
      <c r="F70" t="s">
        <v>22</v>
      </c>
      <c r="G70">
        <v>375</v>
      </c>
      <c r="H70">
        <v>5000</v>
      </c>
      <c r="I70">
        <v>5000</v>
      </c>
      <c r="J70">
        <v>250</v>
      </c>
      <c r="K70" t="s">
        <v>22</v>
      </c>
      <c r="L70" t="s">
        <v>22</v>
      </c>
      <c r="N70" t="s">
        <v>182</v>
      </c>
    </row>
    <row r="71" spans="1:14" x14ac:dyDescent="0.25">
      <c r="A71">
        <v>70</v>
      </c>
      <c r="B71" t="s">
        <v>18</v>
      </c>
      <c r="C71" t="s">
        <v>45</v>
      </c>
      <c r="D71">
        <v>5835</v>
      </c>
      <c r="E71" t="s">
        <v>22</v>
      </c>
      <c r="F71" t="s">
        <v>22</v>
      </c>
      <c r="G71">
        <v>375</v>
      </c>
      <c r="H71">
        <v>3000</v>
      </c>
      <c r="I71">
        <v>3000</v>
      </c>
      <c r="J71">
        <v>250</v>
      </c>
      <c r="K71" t="s">
        <v>22</v>
      </c>
      <c r="L71" t="s">
        <v>22</v>
      </c>
      <c r="M71" t="s">
        <v>22</v>
      </c>
      <c r="N71" t="s">
        <v>182</v>
      </c>
    </row>
    <row r="72" spans="1:14" x14ac:dyDescent="0.25">
      <c r="A72">
        <v>71</v>
      </c>
      <c r="B72" t="s">
        <v>18</v>
      </c>
      <c r="C72" t="s">
        <v>29</v>
      </c>
      <c r="D72">
        <v>6759</v>
      </c>
      <c r="E72" t="s">
        <v>22</v>
      </c>
      <c r="F72" t="s">
        <v>22</v>
      </c>
      <c r="G72">
        <v>375</v>
      </c>
      <c r="H72">
        <v>3500</v>
      </c>
      <c r="I72">
        <v>3500</v>
      </c>
      <c r="J72">
        <v>250</v>
      </c>
      <c r="K72" t="s">
        <v>22</v>
      </c>
      <c r="L72" t="s">
        <v>22</v>
      </c>
      <c r="M72" t="s">
        <v>22</v>
      </c>
      <c r="N72" t="s">
        <v>182</v>
      </c>
    </row>
    <row r="73" spans="1:14" x14ac:dyDescent="0.25">
      <c r="A73">
        <v>72</v>
      </c>
      <c r="B73" t="s">
        <v>18</v>
      </c>
      <c r="C73" t="s">
        <v>87</v>
      </c>
      <c r="D73">
        <v>1168</v>
      </c>
      <c r="E73" t="s">
        <v>22</v>
      </c>
      <c r="F73" t="s">
        <v>22</v>
      </c>
      <c r="G73">
        <v>0</v>
      </c>
      <c r="H73">
        <v>1700</v>
      </c>
      <c r="I73">
        <v>1200</v>
      </c>
      <c r="J73">
        <v>250</v>
      </c>
      <c r="K73" t="s">
        <v>22</v>
      </c>
      <c r="L73" t="s">
        <v>22</v>
      </c>
      <c r="M73" t="s">
        <v>22</v>
      </c>
      <c r="N73" t="s">
        <v>182</v>
      </c>
    </row>
    <row r="74" spans="1:14" x14ac:dyDescent="0.25">
      <c r="A74">
        <v>73</v>
      </c>
      <c r="B74" t="s">
        <v>18</v>
      </c>
      <c r="C74" t="s">
        <v>37</v>
      </c>
      <c r="D74">
        <v>2441</v>
      </c>
      <c r="E74" t="s">
        <v>22</v>
      </c>
      <c r="F74" t="s">
        <v>22</v>
      </c>
      <c r="G74">
        <v>0</v>
      </c>
      <c r="H74">
        <v>2000</v>
      </c>
      <c r="I74">
        <v>2000</v>
      </c>
      <c r="J74">
        <v>250</v>
      </c>
      <c r="K74" t="s">
        <v>22</v>
      </c>
      <c r="L74" t="s">
        <v>22</v>
      </c>
      <c r="M74" t="s">
        <v>22</v>
      </c>
      <c r="N74" t="s">
        <v>182</v>
      </c>
    </row>
    <row r="75" spans="1:14" x14ac:dyDescent="0.25">
      <c r="A75">
        <v>74</v>
      </c>
      <c r="B75" t="s">
        <v>18</v>
      </c>
      <c r="C75" t="s">
        <v>29</v>
      </c>
      <c r="D75">
        <v>6759</v>
      </c>
      <c r="E75" t="s">
        <v>22</v>
      </c>
      <c r="F75" t="s">
        <v>22</v>
      </c>
      <c r="G75">
        <v>375</v>
      </c>
      <c r="H75">
        <v>3500</v>
      </c>
      <c r="I75">
        <v>3500</v>
      </c>
      <c r="J75">
        <v>250</v>
      </c>
      <c r="K75" t="s">
        <v>22</v>
      </c>
      <c r="L75" t="s">
        <v>22</v>
      </c>
      <c r="M75" t="s">
        <v>22</v>
      </c>
      <c r="N75" t="s">
        <v>182</v>
      </c>
    </row>
    <row r="76" spans="1:14" x14ac:dyDescent="0.25">
      <c r="A76">
        <v>75</v>
      </c>
      <c r="B76" t="s">
        <v>18</v>
      </c>
      <c r="C76" t="s">
        <v>35</v>
      </c>
      <c r="D76">
        <v>3757</v>
      </c>
      <c r="E76" t="s">
        <v>22</v>
      </c>
      <c r="F76" t="s">
        <v>22</v>
      </c>
      <c r="G76">
        <v>375</v>
      </c>
      <c r="H76">
        <v>2850</v>
      </c>
      <c r="I76">
        <v>2850</v>
      </c>
      <c r="J76">
        <v>250</v>
      </c>
      <c r="K76" t="s">
        <v>22</v>
      </c>
      <c r="L76" t="s">
        <v>22</v>
      </c>
      <c r="M76" t="s">
        <v>22</v>
      </c>
      <c r="N76" t="s">
        <v>182</v>
      </c>
    </row>
    <row r="77" spans="1:14" x14ac:dyDescent="0.25">
      <c r="A77">
        <v>76</v>
      </c>
      <c r="B77" t="s">
        <v>18</v>
      </c>
      <c r="C77" t="s">
        <v>31</v>
      </c>
      <c r="D77">
        <v>2281</v>
      </c>
      <c r="E77" t="s">
        <v>22</v>
      </c>
      <c r="F77" t="s">
        <v>22</v>
      </c>
      <c r="G77">
        <v>0</v>
      </c>
      <c r="H77">
        <v>2000</v>
      </c>
      <c r="I77">
        <v>2000</v>
      </c>
      <c r="J77">
        <v>250</v>
      </c>
      <c r="K77" t="s">
        <v>22</v>
      </c>
      <c r="L77" t="s">
        <v>22</v>
      </c>
      <c r="M77" t="s">
        <v>22</v>
      </c>
      <c r="N77" t="s">
        <v>182</v>
      </c>
    </row>
    <row r="78" spans="1:14" x14ac:dyDescent="0.25">
      <c r="A78">
        <v>77</v>
      </c>
      <c r="B78" t="s">
        <v>18</v>
      </c>
      <c r="C78" t="s">
        <v>35</v>
      </c>
      <c r="D78">
        <v>3757</v>
      </c>
      <c r="E78" t="s">
        <v>22</v>
      </c>
      <c r="F78" t="s">
        <v>22</v>
      </c>
      <c r="G78">
        <v>375</v>
      </c>
      <c r="H78">
        <v>2850</v>
      </c>
      <c r="I78">
        <v>2850</v>
      </c>
      <c r="J78">
        <v>250</v>
      </c>
      <c r="K78" t="s">
        <v>22</v>
      </c>
      <c r="L78" t="s">
        <v>22</v>
      </c>
      <c r="M78" t="s">
        <v>22</v>
      </c>
      <c r="N78" t="s">
        <v>182</v>
      </c>
    </row>
    <row r="79" spans="1:14" x14ac:dyDescent="0.25">
      <c r="A79">
        <v>78</v>
      </c>
      <c r="B79" t="s">
        <v>18</v>
      </c>
      <c r="C79" t="s">
        <v>37</v>
      </c>
      <c r="D79">
        <v>2441</v>
      </c>
      <c r="E79" t="s">
        <v>22</v>
      </c>
      <c r="F79" t="s">
        <v>22</v>
      </c>
      <c r="G79">
        <v>0</v>
      </c>
      <c r="H79">
        <v>2000</v>
      </c>
      <c r="I79">
        <v>2000</v>
      </c>
      <c r="J79">
        <v>250</v>
      </c>
      <c r="K79" t="s">
        <v>22</v>
      </c>
      <c r="L79" t="s">
        <v>22</v>
      </c>
      <c r="M79" t="s">
        <v>22</v>
      </c>
      <c r="N79" t="s">
        <v>182</v>
      </c>
    </row>
    <row r="80" spans="1:14" x14ac:dyDescent="0.25">
      <c r="A80">
        <v>79</v>
      </c>
      <c r="B80" t="s">
        <v>18</v>
      </c>
      <c r="C80" t="s">
        <v>52</v>
      </c>
      <c r="D80">
        <v>3295</v>
      </c>
      <c r="E80" t="s">
        <v>22</v>
      </c>
      <c r="F80" t="s">
        <v>22</v>
      </c>
      <c r="G80">
        <v>375</v>
      </c>
      <c r="H80">
        <v>2500</v>
      </c>
      <c r="I80">
        <v>2500</v>
      </c>
      <c r="J80">
        <v>250</v>
      </c>
      <c r="K80" t="s">
        <v>22</v>
      </c>
      <c r="L80" t="s">
        <v>22</v>
      </c>
      <c r="M80" t="s">
        <v>22</v>
      </c>
      <c r="N80" t="s">
        <v>182</v>
      </c>
    </row>
    <row r="81" spans="1:14" x14ac:dyDescent="0.25">
      <c r="A81">
        <v>80</v>
      </c>
      <c r="B81" t="s">
        <v>18</v>
      </c>
      <c r="C81" t="s">
        <v>52</v>
      </c>
      <c r="D81">
        <v>3295</v>
      </c>
      <c r="E81" t="s">
        <v>22</v>
      </c>
      <c r="F81" t="s">
        <v>22</v>
      </c>
      <c r="G81">
        <v>375</v>
      </c>
      <c r="H81">
        <v>2500</v>
      </c>
      <c r="I81">
        <v>2500</v>
      </c>
      <c r="J81">
        <v>250</v>
      </c>
      <c r="K81" t="s">
        <v>22</v>
      </c>
      <c r="L81" t="s">
        <v>22</v>
      </c>
      <c r="M81" t="s">
        <v>22</v>
      </c>
      <c r="N81" t="s">
        <v>182</v>
      </c>
    </row>
    <row r="82" spans="1:14" x14ac:dyDescent="0.25">
      <c r="A82">
        <v>81</v>
      </c>
      <c r="B82" t="s">
        <v>18</v>
      </c>
      <c r="C82" t="s">
        <v>33</v>
      </c>
      <c r="D82">
        <v>10261</v>
      </c>
      <c r="E82" t="s">
        <v>22</v>
      </c>
      <c r="F82" t="s">
        <v>22</v>
      </c>
      <c r="G82">
        <v>375</v>
      </c>
      <c r="H82">
        <v>5000</v>
      </c>
      <c r="I82">
        <v>5000</v>
      </c>
      <c r="J82">
        <v>250</v>
      </c>
      <c r="K82" t="s">
        <v>22</v>
      </c>
      <c r="L82" t="s">
        <v>22</v>
      </c>
      <c r="M82" t="s">
        <v>22</v>
      </c>
      <c r="N82" t="s">
        <v>182</v>
      </c>
    </row>
    <row r="83" spans="1:14" x14ac:dyDescent="0.25">
      <c r="A83">
        <v>82</v>
      </c>
      <c r="B83" t="s">
        <v>18</v>
      </c>
      <c r="C83" t="s">
        <v>20</v>
      </c>
      <c r="D83">
        <v>5835</v>
      </c>
      <c r="E83" t="s">
        <v>22</v>
      </c>
      <c r="F83" t="s">
        <v>22</v>
      </c>
      <c r="G83">
        <v>375</v>
      </c>
      <c r="H83">
        <v>3000</v>
      </c>
      <c r="I83">
        <v>3000</v>
      </c>
      <c r="J83">
        <v>250</v>
      </c>
      <c r="K83" t="s">
        <v>22</v>
      </c>
      <c r="L83" t="s">
        <v>22</v>
      </c>
      <c r="M83" t="s">
        <v>22</v>
      </c>
      <c r="N83" t="s">
        <v>182</v>
      </c>
    </row>
    <row r="84" spans="1:14" x14ac:dyDescent="0.25">
      <c r="A84">
        <v>83</v>
      </c>
      <c r="B84" t="s">
        <v>18</v>
      </c>
      <c r="C84" t="s">
        <v>33</v>
      </c>
      <c r="D84">
        <v>10261</v>
      </c>
      <c r="E84" t="s">
        <v>22</v>
      </c>
      <c r="F84" t="s">
        <v>22</v>
      </c>
      <c r="G84">
        <v>375</v>
      </c>
      <c r="H84">
        <v>5000</v>
      </c>
      <c r="I84">
        <v>7500</v>
      </c>
      <c r="J84">
        <v>250</v>
      </c>
      <c r="K84" t="s">
        <v>22</v>
      </c>
      <c r="L84" t="s">
        <v>22</v>
      </c>
      <c r="M84" t="s">
        <v>22</v>
      </c>
      <c r="N84" t="s">
        <v>182</v>
      </c>
    </row>
    <row r="85" spans="1:14" x14ac:dyDescent="0.25">
      <c r="A85">
        <v>84</v>
      </c>
      <c r="B85" t="s">
        <v>18</v>
      </c>
      <c r="C85" t="s">
        <v>20</v>
      </c>
      <c r="D85">
        <v>5835</v>
      </c>
      <c r="E85" t="s">
        <v>22</v>
      </c>
      <c r="F85" t="s">
        <v>22</v>
      </c>
      <c r="G85">
        <v>375</v>
      </c>
      <c r="H85">
        <v>3000</v>
      </c>
      <c r="I85" t="s">
        <v>22</v>
      </c>
      <c r="J85">
        <v>250</v>
      </c>
      <c r="K85" t="s">
        <v>22</v>
      </c>
      <c r="L85" t="s">
        <v>22</v>
      </c>
      <c r="M85" t="s">
        <v>22</v>
      </c>
      <c r="N85" t="s">
        <v>182</v>
      </c>
    </row>
    <row r="86" spans="1:14" x14ac:dyDescent="0.25">
      <c r="A86">
        <v>85</v>
      </c>
      <c r="B86" t="s">
        <v>18</v>
      </c>
      <c r="C86" t="s">
        <v>52</v>
      </c>
      <c r="D86">
        <v>3295</v>
      </c>
      <c r="E86" t="s">
        <v>22</v>
      </c>
      <c r="F86" t="s">
        <v>22</v>
      </c>
      <c r="G86">
        <v>375</v>
      </c>
      <c r="H86">
        <v>2500</v>
      </c>
      <c r="I86" t="s">
        <v>22</v>
      </c>
      <c r="J86">
        <v>250</v>
      </c>
      <c r="K86" t="s">
        <v>22</v>
      </c>
      <c r="L86" t="s">
        <v>22</v>
      </c>
      <c r="M86" t="s">
        <v>22</v>
      </c>
      <c r="N86" t="s">
        <v>182</v>
      </c>
    </row>
    <row r="87" spans="1:14" x14ac:dyDescent="0.25">
      <c r="A87">
        <v>86</v>
      </c>
      <c r="B87" t="s">
        <v>18</v>
      </c>
      <c r="C87" t="s">
        <v>52</v>
      </c>
      <c r="D87">
        <v>3295</v>
      </c>
      <c r="E87" t="s">
        <v>22</v>
      </c>
      <c r="F87" t="s">
        <v>22</v>
      </c>
      <c r="G87">
        <v>375</v>
      </c>
      <c r="H87">
        <v>2500</v>
      </c>
      <c r="I87">
        <v>3750</v>
      </c>
      <c r="J87">
        <v>250</v>
      </c>
      <c r="K87" t="s">
        <v>22</v>
      </c>
      <c r="L87" t="s">
        <v>22</v>
      </c>
      <c r="M87" t="s">
        <v>22</v>
      </c>
      <c r="N87" t="s">
        <v>182</v>
      </c>
    </row>
    <row r="88" spans="1:14" x14ac:dyDescent="0.25">
      <c r="A88">
        <v>87</v>
      </c>
      <c r="B88" t="s">
        <v>18</v>
      </c>
      <c r="C88" t="s">
        <v>37</v>
      </c>
      <c r="D88">
        <v>2441</v>
      </c>
      <c r="E88" t="s">
        <v>22</v>
      </c>
      <c r="F88" t="s">
        <v>22</v>
      </c>
      <c r="G88" t="s">
        <v>22</v>
      </c>
      <c r="H88">
        <v>2000</v>
      </c>
      <c r="I88" t="s">
        <v>22</v>
      </c>
      <c r="J88">
        <v>250</v>
      </c>
      <c r="K88" t="s">
        <v>22</v>
      </c>
      <c r="L88" t="s">
        <v>22</v>
      </c>
      <c r="M88" t="s">
        <v>22</v>
      </c>
      <c r="N88" t="s">
        <v>182</v>
      </c>
    </row>
    <row r="89" spans="1:14" x14ac:dyDescent="0.25">
      <c r="A89">
        <v>88</v>
      </c>
      <c r="B89" t="s">
        <v>18</v>
      </c>
      <c r="C89" t="s">
        <v>33</v>
      </c>
      <c r="D89">
        <v>10261</v>
      </c>
      <c r="E89" t="s">
        <v>22</v>
      </c>
      <c r="F89" t="s">
        <v>22</v>
      </c>
      <c r="G89">
        <v>375</v>
      </c>
      <c r="H89">
        <v>5000</v>
      </c>
      <c r="I89" t="s">
        <v>22</v>
      </c>
      <c r="J89">
        <v>250</v>
      </c>
      <c r="K89" t="s">
        <v>22</v>
      </c>
      <c r="L89" t="s">
        <v>22</v>
      </c>
      <c r="M89" t="s">
        <v>22</v>
      </c>
      <c r="N89" t="s">
        <v>182</v>
      </c>
    </row>
    <row r="90" spans="1:14" x14ac:dyDescent="0.25">
      <c r="A90">
        <v>89</v>
      </c>
      <c r="B90" t="s">
        <v>18</v>
      </c>
      <c r="C90" t="s">
        <v>20</v>
      </c>
      <c r="D90">
        <v>5835</v>
      </c>
      <c r="E90" t="s">
        <v>22</v>
      </c>
      <c r="F90" t="s">
        <v>22</v>
      </c>
      <c r="H90">
        <v>3000</v>
      </c>
      <c r="I90" t="s">
        <v>22</v>
      </c>
      <c r="J90">
        <v>250</v>
      </c>
      <c r="K90" t="s">
        <v>22</v>
      </c>
      <c r="L90" t="s">
        <v>22</v>
      </c>
      <c r="M90" t="s">
        <v>22</v>
      </c>
      <c r="N90" t="s">
        <v>182</v>
      </c>
    </row>
    <row r="91" spans="1:14" x14ac:dyDescent="0.25">
      <c r="A91">
        <v>90</v>
      </c>
      <c r="B91" t="s">
        <v>18</v>
      </c>
      <c r="C91" t="s">
        <v>37</v>
      </c>
      <c r="D91">
        <v>2441</v>
      </c>
      <c r="E91" t="s">
        <v>22</v>
      </c>
      <c r="F91" t="s">
        <v>22</v>
      </c>
      <c r="G91" t="s">
        <v>22</v>
      </c>
      <c r="H91">
        <v>2000</v>
      </c>
      <c r="I91" t="s">
        <v>22</v>
      </c>
      <c r="J91">
        <v>250</v>
      </c>
      <c r="K91" t="s">
        <v>22</v>
      </c>
      <c r="L91" t="s">
        <v>22</v>
      </c>
      <c r="M91" t="s">
        <v>22</v>
      </c>
      <c r="N91" t="s">
        <v>182</v>
      </c>
    </row>
    <row r="92" spans="1:14" x14ac:dyDescent="0.25">
      <c r="A92">
        <v>91</v>
      </c>
      <c r="B92" t="s">
        <v>18</v>
      </c>
      <c r="C92" t="s">
        <v>76</v>
      </c>
      <c r="D92">
        <v>1105</v>
      </c>
      <c r="E92" t="s">
        <v>22</v>
      </c>
      <c r="F92" t="s">
        <v>22</v>
      </c>
      <c r="G92" t="s">
        <v>22</v>
      </c>
      <c r="H92">
        <v>1700</v>
      </c>
      <c r="I92" t="s">
        <v>22</v>
      </c>
      <c r="J92">
        <v>250</v>
      </c>
      <c r="K92" t="s">
        <v>22</v>
      </c>
      <c r="L92" t="s">
        <v>22</v>
      </c>
      <c r="M92" t="s">
        <v>22</v>
      </c>
      <c r="N92" t="s">
        <v>182</v>
      </c>
    </row>
    <row r="93" spans="1:14" x14ac:dyDescent="0.25">
      <c r="A93">
        <v>92</v>
      </c>
      <c r="B93" t="s">
        <v>18</v>
      </c>
      <c r="C93" t="s">
        <v>37</v>
      </c>
      <c r="D93">
        <v>2441</v>
      </c>
      <c r="E93" t="s">
        <v>22</v>
      </c>
      <c r="F93" t="s">
        <v>22</v>
      </c>
      <c r="G93" t="s">
        <v>22</v>
      </c>
      <c r="H93">
        <v>2000</v>
      </c>
      <c r="I93" t="s">
        <v>22</v>
      </c>
      <c r="J93">
        <v>250</v>
      </c>
      <c r="K93" t="s">
        <v>22</v>
      </c>
      <c r="L93" t="s">
        <v>22</v>
      </c>
      <c r="M93" t="s">
        <v>22</v>
      </c>
      <c r="N93" t="s">
        <v>182</v>
      </c>
    </row>
    <row r="94" spans="1:14" x14ac:dyDescent="0.25">
      <c r="A94">
        <v>93</v>
      </c>
      <c r="B94" t="s">
        <v>18</v>
      </c>
      <c r="C94" t="s">
        <v>48</v>
      </c>
      <c r="D94">
        <v>1460</v>
      </c>
      <c r="E94" t="s">
        <v>22</v>
      </c>
      <c r="F94" t="s">
        <v>22</v>
      </c>
      <c r="G94" t="s">
        <v>22</v>
      </c>
      <c r="H94">
        <v>1750</v>
      </c>
      <c r="I94" t="s">
        <v>22</v>
      </c>
      <c r="J94">
        <v>250</v>
      </c>
      <c r="K94" t="s">
        <v>22</v>
      </c>
      <c r="L94" t="s">
        <v>22</v>
      </c>
      <c r="M94" t="s">
        <v>22</v>
      </c>
      <c r="N94" t="s">
        <v>182</v>
      </c>
    </row>
    <row r="95" spans="1:14" x14ac:dyDescent="0.25">
      <c r="A95">
        <v>94</v>
      </c>
      <c r="B95" t="s">
        <v>18</v>
      </c>
      <c r="C95" t="s">
        <v>35</v>
      </c>
      <c r="D95">
        <v>3757</v>
      </c>
      <c r="E95" t="s">
        <v>22</v>
      </c>
      <c r="F95" t="s">
        <v>22</v>
      </c>
      <c r="G95">
        <v>375</v>
      </c>
      <c r="H95">
        <v>2850</v>
      </c>
      <c r="I95" t="s">
        <v>22</v>
      </c>
      <c r="J95">
        <v>250</v>
      </c>
      <c r="K95" t="s">
        <v>22</v>
      </c>
      <c r="L95" t="s">
        <v>22</v>
      </c>
      <c r="M95" t="s">
        <v>22</v>
      </c>
      <c r="N95" t="s">
        <v>182</v>
      </c>
    </row>
    <row r="96" spans="1:14" x14ac:dyDescent="0.25">
      <c r="A96">
        <v>95</v>
      </c>
      <c r="B96" t="s">
        <v>18</v>
      </c>
      <c r="C96" t="s">
        <v>29</v>
      </c>
      <c r="D96">
        <v>6759</v>
      </c>
      <c r="E96" t="s">
        <v>22</v>
      </c>
      <c r="F96" t="s">
        <v>22</v>
      </c>
      <c r="G96">
        <v>375</v>
      </c>
      <c r="H96">
        <v>3500</v>
      </c>
      <c r="I96" t="s">
        <v>22</v>
      </c>
      <c r="J96">
        <v>250</v>
      </c>
      <c r="K96" t="s">
        <v>22</v>
      </c>
      <c r="L96" t="s">
        <v>22</v>
      </c>
      <c r="M96" t="s">
        <v>22</v>
      </c>
      <c r="N96" t="s">
        <v>182</v>
      </c>
    </row>
    <row r="97" spans="1:14" x14ac:dyDescent="0.25">
      <c r="A97">
        <v>96</v>
      </c>
      <c r="B97" t="s">
        <v>18</v>
      </c>
      <c r="C97" t="s">
        <v>136</v>
      </c>
      <c r="D97">
        <v>3488.52</v>
      </c>
      <c r="E97" t="s">
        <v>22</v>
      </c>
      <c r="F97" t="s">
        <v>22</v>
      </c>
      <c r="G97">
        <v>193.55</v>
      </c>
      <c r="H97">
        <v>1806.45</v>
      </c>
      <c r="I97" t="s">
        <v>22</v>
      </c>
      <c r="J97">
        <v>129.03</v>
      </c>
      <c r="K97" t="s">
        <v>22</v>
      </c>
      <c r="L97" t="s">
        <v>22</v>
      </c>
      <c r="N97" t="s">
        <v>182</v>
      </c>
    </row>
    <row r="98" spans="1:14" x14ac:dyDescent="0.25">
      <c r="A98">
        <v>97</v>
      </c>
      <c r="B98" t="s">
        <v>18</v>
      </c>
      <c r="C98" t="s">
        <v>20</v>
      </c>
      <c r="D98">
        <v>8363.5</v>
      </c>
      <c r="E98" t="s">
        <v>22</v>
      </c>
      <c r="F98" t="s">
        <v>22</v>
      </c>
      <c r="G98">
        <v>537.5</v>
      </c>
      <c r="H98">
        <v>4300</v>
      </c>
      <c r="I98" t="s">
        <v>22</v>
      </c>
      <c r="J98">
        <v>258.33</v>
      </c>
      <c r="K98" t="s">
        <v>22</v>
      </c>
      <c r="L98" t="s">
        <v>22</v>
      </c>
      <c r="N98" t="s">
        <v>182</v>
      </c>
    </row>
    <row r="99" spans="1:14" x14ac:dyDescent="0.25">
      <c r="A99">
        <v>98</v>
      </c>
      <c r="B99" t="s">
        <v>18</v>
      </c>
      <c r="C99" t="s">
        <v>139</v>
      </c>
      <c r="D99">
        <v>9025.7000000000007</v>
      </c>
      <c r="E99" t="s">
        <v>22</v>
      </c>
      <c r="F99" t="s">
        <v>22</v>
      </c>
      <c r="G99">
        <v>537.5</v>
      </c>
      <c r="H99">
        <v>4300</v>
      </c>
      <c r="I99" t="s">
        <v>22</v>
      </c>
      <c r="J99">
        <v>358.33</v>
      </c>
      <c r="K99" t="s">
        <v>22</v>
      </c>
      <c r="L99" t="s">
        <v>22</v>
      </c>
      <c r="N99" t="s">
        <v>182</v>
      </c>
    </row>
    <row r="100" spans="1:14" x14ac:dyDescent="0.25">
      <c r="A100">
        <v>99</v>
      </c>
      <c r="B100" t="s">
        <v>18</v>
      </c>
      <c r="C100" t="s">
        <v>56</v>
      </c>
      <c r="D100">
        <v>1896.77</v>
      </c>
      <c r="E100" t="s">
        <v>22</v>
      </c>
      <c r="F100" t="s">
        <v>22</v>
      </c>
      <c r="G100" t="s">
        <v>22</v>
      </c>
      <c r="H100">
        <v>1935.48</v>
      </c>
      <c r="I100" t="s">
        <v>22</v>
      </c>
      <c r="J100">
        <v>241.94</v>
      </c>
      <c r="K100" t="s">
        <v>22</v>
      </c>
      <c r="L100" t="s">
        <v>22</v>
      </c>
      <c r="N100" t="s">
        <v>182</v>
      </c>
    </row>
    <row r="101" spans="1:14" x14ac:dyDescent="0.25">
      <c r="A101">
        <v>100</v>
      </c>
      <c r="B101" t="s">
        <v>18</v>
      </c>
      <c r="C101" t="s">
        <v>31</v>
      </c>
      <c r="D101">
        <v>1913.1</v>
      </c>
      <c r="E101" t="s">
        <v>22</v>
      </c>
      <c r="F101" t="s">
        <v>22</v>
      </c>
      <c r="G101" t="s">
        <v>22</v>
      </c>
      <c r="H101">
        <v>1677.42</v>
      </c>
      <c r="I101" t="s">
        <v>22</v>
      </c>
      <c r="J101">
        <v>209.68</v>
      </c>
      <c r="K101" t="s">
        <v>22</v>
      </c>
      <c r="L101" t="s">
        <v>22</v>
      </c>
      <c r="N101" t="s">
        <v>182</v>
      </c>
    </row>
    <row r="102" spans="1:14" x14ac:dyDescent="0.25">
      <c r="A102">
        <v>101</v>
      </c>
      <c r="B102" t="s">
        <v>18</v>
      </c>
      <c r="C102" t="s">
        <v>37</v>
      </c>
      <c r="D102">
        <v>1259.8699999999999</v>
      </c>
      <c r="E102" t="s">
        <v>22</v>
      </c>
      <c r="F102" t="s">
        <v>22</v>
      </c>
      <c r="G102" t="s">
        <v>22</v>
      </c>
      <c r="H102">
        <v>1032.26</v>
      </c>
      <c r="I102">
        <v>1032.26</v>
      </c>
      <c r="J102">
        <v>129.03</v>
      </c>
      <c r="K102" t="s">
        <v>22</v>
      </c>
      <c r="L102" t="s">
        <v>22</v>
      </c>
      <c r="N102" t="s">
        <v>182</v>
      </c>
    </row>
    <row r="103" spans="1:14" x14ac:dyDescent="0.25">
      <c r="A103">
        <v>102</v>
      </c>
      <c r="B103" t="s">
        <v>18</v>
      </c>
      <c r="C103" t="s">
        <v>139</v>
      </c>
      <c r="D103" t="s">
        <v>181</v>
      </c>
      <c r="N103" t="s">
        <v>182</v>
      </c>
    </row>
    <row r="104" spans="1:14" x14ac:dyDescent="0.25">
      <c r="A104">
        <v>103</v>
      </c>
      <c r="B104" t="s">
        <v>156</v>
      </c>
      <c r="C104" t="s">
        <v>158</v>
      </c>
      <c r="D104">
        <v>9000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>
        <v>250</v>
      </c>
      <c r="K104" t="s">
        <v>22</v>
      </c>
      <c r="L104" t="s">
        <v>22</v>
      </c>
      <c r="M104" t="s">
        <v>22</v>
      </c>
      <c r="N104" t="s">
        <v>182</v>
      </c>
    </row>
    <row r="105" spans="1:14" x14ac:dyDescent="0.25">
      <c r="A105">
        <v>104</v>
      </c>
      <c r="B105" t="s">
        <v>156</v>
      </c>
      <c r="C105" t="s">
        <v>160</v>
      </c>
      <c r="D105">
        <v>6800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>
        <v>250</v>
      </c>
      <c r="K105" t="s">
        <v>22</v>
      </c>
      <c r="L105" t="s">
        <v>22</v>
      </c>
      <c r="M105" t="s">
        <v>22</v>
      </c>
      <c r="N105" t="s">
        <v>182</v>
      </c>
    </row>
    <row r="106" spans="1:14" x14ac:dyDescent="0.25">
      <c r="A106">
        <v>105</v>
      </c>
      <c r="B106" t="s">
        <v>156</v>
      </c>
      <c r="C106" t="s">
        <v>158</v>
      </c>
      <c r="D106">
        <v>9000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>
        <v>250</v>
      </c>
      <c r="K106" t="s">
        <v>22</v>
      </c>
      <c r="L106" t="s">
        <v>22</v>
      </c>
      <c r="M106" t="s">
        <v>22</v>
      </c>
      <c r="N106" t="s">
        <v>182</v>
      </c>
    </row>
    <row r="107" spans="1:14" x14ac:dyDescent="0.25">
      <c r="A107">
        <v>106</v>
      </c>
      <c r="B107" t="s">
        <v>156</v>
      </c>
      <c r="C107" t="s">
        <v>163</v>
      </c>
      <c r="D107">
        <v>6800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>
        <v>250</v>
      </c>
      <c r="K107" t="s">
        <v>22</v>
      </c>
      <c r="M107" t="s">
        <v>22</v>
      </c>
      <c r="N107" t="s">
        <v>182</v>
      </c>
    </row>
    <row r="108" spans="1:14" x14ac:dyDescent="0.25">
      <c r="A108">
        <v>107</v>
      </c>
      <c r="B108" t="s">
        <v>156</v>
      </c>
      <c r="C108" t="s">
        <v>165</v>
      </c>
      <c r="D108">
        <v>6800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>
        <v>250</v>
      </c>
      <c r="K108" t="s">
        <v>22</v>
      </c>
      <c r="L108" t="s">
        <v>22</v>
      </c>
      <c r="M108" t="s">
        <v>22</v>
      </c>
      <c r="N108" t="s">
        <v>182</v>
      </c>
    </row>
    <row r="109" spans="1:14" x14ac:dyDescent="0.25">
      <c r="A109">
        <v>108</v>
      </c>
      <c r="B109" t="s">
        <v>156</v>
      </c>
      <c r="C109" t="s">
        <v>165</v>
      </c>
      <c r="D109">
        <v>6800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>
        <v>250</v>
      </c>
      <c r="K109" t="s">
        <v>22</v>
      </c>
      <c r="L109" t="s">
        <v>22</v>
      </c>
      <c r="M109" t="s">
        <v>22</v>
      </c>
      <c r="N109" t="s">
        <v>182</v>
      </c>
    </row>
    <row r="110" spans="1:14" x14ac:dyDescent="0.25">
      <c r="A110">
        <v>109</v>
      </c>
      <c r="B110" t="s">
        <v>156</v>
      </c>
      <c r="C110" t="s">
        <v>163</v>
      </c>
      <c r="D110">
        <v>6800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>
        <v>250</v>
      </c>
      <c r="K110" t="s">
        <v>22</v>
      </c>
      <c r="L110" t="s">
        <v>22</v>
      </c>
      <c r="M110" t="s">
        <v>22</v>
      </c>
      <c r="N110" t="s">
        <v>182</v>
      </c>
    </row>
    <row r="111" spans="1:14" x14ac:dyDescent="0.25">
      <c r="A111">
        <v>110</v>
      </c>
      <c r="B111" t="s">
        <v>156</v>
      </c>
      <c r="C111" t="s">
        <v>160</v>
      </c>
      <c r="D111">
        <v>6800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>
        <v>250</v>
      </c>
      <c r="K111" t="s">
        <v>22</v>
      </c>
      <c r="L111" t="s">
        <v>169</v>
      </c>
      <c r="M111" t="s">
        <v>22</v>
      </c>
      <c r="N111" t="s">
        <v>182</v>
      </c>
    </row>
    <row r="112" spans="1:14" x14ac:dyDescent="0.25">
      <c r="A112">
        <v>111</v>
      </c>
      <c r="B112" t="s">
        <v>156</v>
      </c>
      <c r="C112" t="s">
        <v>171</v>
      </c>
      <c r="D112">
        <v>9000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>
        <v>250</v>
      </c>
      <c r="K112" t="s">
        <v>22</v>
      </c>
      <c r="L112" t="s">
        <v>169</v>
      </c>
      <c r="M112" t="s">
        <v>22</v>
      </c>
      <c r="N112" t="s">
        <v>182</v>
      </c>
    </row>
    <row r="113" spans="1:14" x14ac:dyDescent="0.25">
      <c r="A113">
        <v>112</v>
      </c>
      <c r="B113" t="s">
        <v>18</v>
      </c>
      <c r="C113" t="s">
        <v>20</v>
      </c>
      <c r="D113">
        <v>5835</v>
      </c>
      <c r="E113" t="s">
        <v>22</v>
      </c>
      <c r="F113" t="s">
        <v>22</v>
      </c>
      <c r="G113">
        <v>375</v>
      </c>
      <c r="H113">
        <v>3000</v>
      </c>
      <c r="I113">
        <v>3000</v>
      </c>
      <c r="J113">
        <v>250</v>
      </c>
      <c r="K113" t="s">
        <v>22</v>
      </c>
      <c r="L113" t="s">
        <v>22</v>
      </c>
      <c r="M113" t="s">
        <v>22</v>
      </c>
      <c r="N113" t="s">
        <v>183</v>
      </c>
    </row>
    <row r="114" spans="1:14" x14ac:dyDescent="0.25">
      <c r="A114">
        <v>113</v>
      </c>
      <c r="B114" t="s">
        <v>18</v>
      </c>
      <c r="C114" t="s">
        <v>24</v>
      </c>
      <c r="D114">
        <v>16000</v>
      </c>
      <c r="E114" t="s">
        <v>22</v>
      </c>
      <c r="F114" t="s">
        <v>22</v>
      </c>
      <c r="G114">
        <v>375</v>
      </c>
      <c r="H114">
        <v>7500</v>
      </c>
      <c r="I114">
        <v>7500</v>
      </c>
      <c r="J114">
        <v>250</v>
      </c>
      <c r="K114">
        <v>7000</v>
      </c>
      <c r="L114" t="s">
        <v>22</v>
      </c>
      <c r="M114" t="s">
        <v>22</v>
      </c>
      <c r="N114" t="s">
        <v>183</v>
      </c>
    </row>
    <row r="115" spans="1:14" x14ac:dyDescent="0.25">
      <c r="A115">
        <v>114</v>
      </c>
      <c r="B115" t="s">
        <v>18</v>
      </c>
      <c r="C115" t="s">
        <v>26</v>
      </c>
      <c r="D115">
        <v>10500</v>
      </c>
      <c r="E115" t="s">
        <v>22</v>
      </c>
      <c r="F115" t="s">
        <v>22</v>
      </c>
      <c r="G115">
        <v>375</v>
      </c>
      <c r="H115">
        <v>5250</v>
      </c>
      <c r="I115">
        <v>5250</v>
      </c>
      <c r="J115">
        <v>250</v>
      </c>
      <c r="K115">
        <v>6000</v>
      </c>
      <c r="L115" t="s">
        <v>22</v>
      </c>
      <c r="M115" t="s">
        <v>22</v>
      </c>
      <c r="N115" t="s">
        <v>183</v>
      </c>
    </row>
    <row r="116" spans="1:14" x14ac:dyDescent="0.25">
      <c r="A116">
        <v>115</v>
      </c>
      <c r="B116" t="s">
        <v>18</v>
      </c>
      <c r="C116" t="s">
        <v>20</v>
      </c>
      <c r="D116">
        <v>5835</v>
      </c>
      <c r="E116" t="s">
        <v>22</v>
      </c>
      <c r="F116" t="s">
        <v>22</v>
      </c>
      <c r="G116">
        <v>375</v>
      </c>
      <c r="H116">
        <v>3000</v>
      </c>
      <c r="I116">
        <v>3000</v>
      </c>
      <c r="J116">
        <v>250</v>
      </c>
      <c r="K116" t="s">
        <v>22</v>
      </c>
      <c r="L116" t="s">
        <v>22</v>
      </c>
      <c r="M116" t="s">
        <v>22</v>
      </c>
      <c r="N116" t="s">
        <v>183</v>
      </c>
    </row>
    <row r="117" spans="1:14" x14ac:dyDescent="0.25">
      <c r="A117">
        <v>116</v>
      </c>
      <c r="B117" t="s">
        <v>18</v>
      </c>
      <c r="C117" t="s">
        <v>29</v>
      </c>
      <c r="D117">
        <v>6759</v>
      </c>
      <c r="E117" t="s">
        <v>22</v>
      </c>
      <c r="F117" t="s">
        <v>22</v>
      </c>
      <c r="G117">
        <v>375</v>
      </c>
      <c r="H117">
        <v>3500</v>
      </c>
      <c r="I117">
        <v>3500</v>
      </c>
      <c r="J117">
        <v>250</v>
      </c>
      <c r="K117" t="s">
        <v>22</v>
      </c>
      <c r="L117" t="s">
        <v>22</v>
      </c>
      <c r="M117" t="s">
        <v>22</v>
      </c>
      <c r="N117" t="s">
        <v>183</v>
      </c>
    </row>
    <row r="118" spans="1:14" x14ac:dyDescent="0.25">
      <c r="A118">
        <v>117</v>
      </c>
      <c r="B118" t="s">
        <v>18</v>
      </c>
      <c r="C118" t="s">
        <v>31</v>
      </c>
      <c r="D118">
        <v>2281</v>
      </c>
      <c r="E118" t="s">
        <v>22</v>
      </c>
      <c r="F118">
        <v>50</v>
      </c>
      <c r="G118" t="s">
        <v>22</v>
      </c>
      <c r="H118">
        <v>2000</v>
      </c>
      <c r="I118">
        <v>2000</v>
      </c>
      <c r="J118">
        <v>250</v>
      </c>
      <c r="K118" t="s">
        <v>22</v>
      </c>
      <c r="L118" t="s">
        <v>22</v>
      </c>
      <c r="M118" t="s">
        <v>22</v>
      </c>
      <c r="N118" t="s">
        <v>183</v>
      </c>
    </row>
    <row r="119" spans="1:14" x14ac:dyDescent="0.25">
      <c r="A119">
        <v>118</v>
      </c>
      <c r="B119" t="s">
        <v>18</v>
      </c>
      <c r="C119" t="s">
        <v>33</v>
      </c>
      <c r="D119">
        <v>10261</v>
      </c>
      <c r="E119" t="s">
        <v>22</v>
      </c>
      <c r="F119" t="s">
        <v>22</v>
      </c>
      <c r="G119">
        <v>375</v>
      </c>
      <c r="H119">
        <v>5000</v>
      </c>
      <c r="I119">
        <v>5000</v>
      </c>
      <c r="J119">
        <v>250</v>
      </c>
      <c r="K119" t="s">
        <v>22</v>
      </c>
      <c r="L119" t="s">
        <v>22</v>
      </c>
      <c r="M119" t="s">
        <v>22</v>
      </c>
      <c r="N119" t="s">
        <v>183</v>
      </c>
    </row>
    <row r="120" spans="1:14" x14ac:dyDescent="0.25">
      <c r="A120">
        <v>119</v>
      </c>
      <c r="B120" t="s">
        <v>18</v>
      </c>
      <c r="C120" t="s">
        <v>35</v>
      </c>
      <c r="D120">
        <v>3757</v>
      </c>
      <c r="E120" t="s">
        <v>22</v>
      </c>
      <c r="F120" t="s">
        <v>22</v>
      </c>
      <c r="G120">
        <v>375</v>
      </c>
      <c r="H120">
        <v>2850</v>
      </c>
      <c r="I120">
        <v>2850</v>
      </c>
      <c r="J120">
        <v>250</v>
      </c>
      <c r="K120" t="s">
        <v>22</v>
      </c>
      <c r="L120" t="s">
        <v>22</v>
      </c>
      <c r="M120" t="s">
        <v>22</v>
      </c>
      <c r="N120" t="s">
        <v>183</v>
      </c>
    </row>
    <row r="121" spans="1:14" x14ac:dyDescent="0.25">
      <c r="A121">
        <v>120</v>
      </c>
      <c r="B121" t="s">
        <v>18</v>
      </c>
      <c r="C121" t="s">
        <v>37</v>
      </c>
      <c r="D121">
        <v>2441</v>
      </c>
      <c r="E121" t="s">
        <v>22</v>
      </c>
      <c r="F121" t="s">
        <v>22</v>
      </c>
      <c r="G121" t="s">
        <v>22</v>
      </c>
      <c r="H121">
        <v>2000</v>
      </c>
      <c r="I121">
        <v>2384</v>
      </c>
      <c r="J121">
        <v>250</v>
      </c>
      <c r="K121" t="s">
        <v>22</v>
      </c>
      <c r="L121" t="s">
        <v>22</v>
      </c>
      <c r="M121" t="s">
        <v>22</v>
      </c>
      <c r="N121" t="s">
        <v>183</v>
      </c>
    </row>
    <row r="122" spans="1:14" x14ac:dyDescent="0.25">
      <c r="A122">
        <v>121</v>
      </c>
      <c r="B122" t="s">
        <v>18</v>
      </c>
      <c r="C122" t="s">
        <v>31</v>
      </c>
      <c r="D122">
        <v>2281</v>
      </c>
      <c r="E122" t="s">
        <v>22</v>
      </c>
      <c r="F122">
        <v>50</v>
      </c>
      <c r="G122" t="s">
        <v>22</v>
      </c>
      <c r="H122">
        <v>2000</v>
      </c>
      <c r="I122">
        <v>2000</v>
      </c>
      <c r="J122">
        <v>250</v>
      </c>
      <c r="K122" t="s">
        <v>22</v>
      </c>
      <c r="L122" t="s">
        <v>22</v>
      </c>
      <c r="M122" t="s">
        <v>22</v>
      </c>
      <c r="N122" t="s">
        <v>183</v>
      </c>
    </row>
    <row r="123" spans="1:14" x14ac:dyDescent="0.25">
      <c r="A123">
        <v>122</v>
      </c>
      <c r="B123" t="s">
        <v>18</v>
      </c>
      <c r="C123" t="s">
        <v>40</v>
      </c>
      <c r="D123">
        <v>3987</v>
      </c>
      <c r="E123" t="s">
        <v>22</v>
      </c>
      <c r="F123" t="s">
        <v>22</v>
      </c>
      <c r="G123">
        <v>375</v>
      </c>
      <c r="H123">
        <v>2850</v>
      </c>
      <c r="I123">
        <v>2850</v>
      </c>
      <c r="J123">
        <v>250</v>
      </c>
      <c r="K123" t="s">
        <v>22</v>
      </c>
      <c r="L123" t="s">
        <v>22</v>
      </c>
      <c r="M123" t="s">
        <v>22</v>
      </c>
      <c r="N123" t="s">
        <v>183</v>
      </c>
    </row>
    <row r="124" spans="1:14" x14ac:dyDescent="0.25">
      <c r="A124">
        <v>123</v>
      </c>
      <c r="B124" t="s">
        <v>18</v>
      </c>
      <c r="C124" t="s">
        <v>20</v>
      </c>
      <c r="D124">
        <v>5835</v>
      </c>
      <c r="E124" t="s">
        <v>22</v>
      </c>
      <c r="F124" t="s">
        <v>22</v>
      </c>
      <c r="G124">
        <v>375</v>
      </c>
      <c r="H124">
        <v>3000</v>
      </c>
      <c r="I124">
        <v>3000</v>
      </c>
      <c r="J124">
        <v>250</v>
      </c>
      <c r="K124" t="s">
        <v>22</v>
      </c>
      <c r="L124" t="s">
        <v>22</v>
      </c>
      <c r="M124" t="s">
        <v>22</v>
      </c>
      <c r="N124" t="s">
        <v>183</v>
      </c>
    </row>
    <row r="125" spans="1:14" x14ac:dyDescent="0.25">
      <c r="A125">
        <v>124</v>
      </c>
      <c r="B125" t="s">
        <v>18</v>
      </c>
      <c r="C125" t="s">
        <v>33</v>
      </c>
      <c r="D125">
        <v>10261</v>
      </c>
      <c r="E125" t="s">
        <v>22</v>
      </c>
      <c r="F125" t="s">
        <v>22</v>
      </c>
      <c r="G125">
        <v>375</v>
      </c>
      <c r="H125">
        <v>5000</v>
      </c>
      <c r="I125">
        <v>5000</v>
      </c>
      <c r="J125">
        <v>250</v>
      </c>
      <c r="K125" t="s">
        <v>22</v>
      </c>
      <c r="L125" t="s">
        <v>22</v>
      </c>
      <c r="M125" t="s">
        <v>22</v>
      </c>
      <c r="N125" t="s">
        <v>183</v>
      </c>
    </row>
    <row r="126" spans="1:14" x14ac:dyDescent="0.25">
      <c r="A126">
        <v>125</v>
      </c>
      <c r="B126" t="s">
        <v>18</v>
      </c>
      <c r="C126" t="s">
        <v>40</v>
      </c>
      <c r="D126">
        <v>5835</v>
      </c>
      <c r="E126" t="s">
        <v>22</v>
      </c>
      <c r="F126" t="s">
        <v>22</v>
      </c>
      <c r="G126">
        <v>375</v>
      </c>
      <c r="H126">
        <v>3000</v>
      </c>
      <c r="I126">
        <v>3000</v>
      </c>
      <c r="J126">
        <v>250</v>
      </c>
      <c r="K126" t="s">
        <v>22</v>
      </c>
      <c r="L126" t="s">
        <v>22</v>
      </c>
      <c r="M126" t="s">
        <v>22</v>
      </c>
      <c r="N126" t="s">
        <v>183</v>
      </c>
    </row>
    <row r="127" spans="1:14" x14ac:dyDescent="0.25">
      <c r="A127">
        <v>126</v>
      </c>
      <c r="B127" t="s">
        <v>18</v>
      </c>
      <c r="C127" t="s">
        <v>20</v>
      </c>
      <c r="D127">
        <v>953.81</v>
      </c>
      <c r="E127" t="s">
        <v>22</v>
      </c>
      <c r="F127" t="s">
        <v>22</v>
      </c>
      <c r="G127" t="s">
        <v>22</v>
      </c>
      <c r="H127">
        <v>77.42</v>
      </c>
      <c r="I127">
        <v>1290.32</v>
      </c>
      <c r="J127" t="s">
        <v>22</v>
      </c>
      <c r="K127" t="s">
        <v>22</v>
      </c>
      <c r="L127" t="s">
        <v>22</v>
      </c>
      <c r="M127" t="s">
        <v>22</v>
      </c>
      <c r="N127" t="s">
        <v>183</v>
      </c>
    </row>
    <row r="128" spans="1:14" x14ac:dyDescent="0.25">
      <c r="A128">
        <v>127</v>
      </c>
      <c r="B128" t="s">
        <v>18</v>
      </c>
      <c r="C128" t="s">
        <v>45</v>
      </c>
      <c r="D128">
        <v>5835</v>
      </c>
      <c r="E128" t="s">
        <v>22</v>
      </c>
      <c r="F128" t="s">
        <v>22</v>
      </c>
      <c r="G128" t="s">
        <v>22</v>
      </c>
      <c r="H128">
        <v>3000</v>
      </c>
      <c r="I128">
        <v>3000</v>
      </c>
      <c r="J128">
        <v>250</v>
      </c>
      <c r="K128" t="s">
        <v>22</v>
      </c>
      <c r="L128" t="s">
        <v>22</v>
      </c>
      <c r="M128" t="s">
        <v>22</v>
      </c>
      <c r="N128" t="s">
        <v>183</v>
      </c>
    </row>
    <row r="129" spans="1:14" x14ac:dyDescent="0.25">
      <c r="A129">
        <v>128</v>
      </c>
      <c r="B129" t="s">
        <v>18</v>
      </c>
      <c r="C129" t="s">
        <v>33</v>
      </c>
      <c r="D129">
        <v>10261</v>
      </c>
      <c r="E129" t="s">
        <v>22</v>
      </c>
      <c r="F129" t="s">
        <v>22</v>
      </c>
      <c r="G129">
        <v>375</v>
      </c>
      <c r="H129">
        <v>5000</v>
      </c>
      <c r="I129">
        <v>5000</v>
      </c>
      <c r="J129">
        <v>250</v>
      </c>
      <c r="K129" t="s">
        <v>22</v>
      </c>
      <c r="L129" t="s">
        <v>22</v>
      </c>
      <c r="M129" t="s">
        <v>22</v>
      </c>
      <c r="N129" t="s">
        <v>183</v>
      </c>
    </row>
    <row r="130" spans="1:14" x14ac:dyDescent="0.25">
      <c r="A130">
        <v>129</v>
      </c>
      <c r="B130" t="s">
        <v>18</v>
      </c>
      <c r="C130" t="s">
        <v>48</v>
      </c>
      <c r="D130">
        <v>1460</v>
      </c>
      <c r="E130" t="s">
        <v>22</v>
      </c>
      <c r="F130" t="s">
        <v>22</v>
      </c>
      <c r="G130" t="s">
        <v>22</v>
      </c>
      <c r="H130">
        <v>1750</v>
      </c>
      <c r="I130">
        <v>4539</v>
      </c>
      <c r="J130">
        <v>250</v>
      </c>
      <c r="K130" t="s">
        <v>22</v>
      </c>
      <c r="L130" t="s">
        <v>22</v>
      </c>
      <c r="M130" t="s">
        <v>22</v>
      </c>
      <c r="N130" t="s">
        <v>183</v>
      </c>
    </row>
    <row r="131" spans="1:14" x14ac:dyDescent="0.25">
      <c r="A131">
        <v>130</v>
      </c>
      <c r="B131" t="s">
        <v>18</v>
      </c>
      <c r="C131" t="s">
        <v>40</v>
      </c>
      <c r="D131">
        <v>3987</v>
      </c>
      <c r="E131" t="s">
        <v>22</v>
      </c>
      <c r="F131" t="s">
        <v>22</v>
      </c>
      <c r="G131" t="s">
        <v>22</v>
      </c>
      <c r="H131">
        <v>2850</v>
      </c>
      <c r="I131">
        <v>2850</v>
      </c>
      <c r="J131">
        <v>250</v>
      </c>
      <c r="K131" t="s">
        <v>22</v>
      </c>
      <c r="L131" t="s">
        <v>22</v>
      </c>
      <c r="M131" t="s">
        <v>22</v>
      </c>
      <c r="N131" t="s">
        <v>183</v>
      </c>
    </row>
    <row r="132" spans="1:14" x14ac:dyDescent="0.25">
      <c r="A132">
        <v>131</v>
      </c>
      <c r="B132" t="s">
        <v>18</v>
      </c>
      <c r="C132" t="s">
        <v>33</v>
      </c>
      <c r="D132">
        <v>10261</v>
      </c>
      <c r="E132" t="s">
        <v>22</v>
      </c>
      <c r="F132" t="s">
        <v>22</v>
      </c>
      <c r="G132">
        <v>375</v>
      </c>
      <c r="H132">
        <v>5000</v>
      </c>
      <c r="I132">
        <v>5000</v>
      </c>
      <c r="J132">
        <v>250</v>
      </c>
      <c r="K132" t="s">
        <v>22</v>
      </c>
      <c r="L132" t="s">
        <v>22</v>
      </c>
      <c r="M132" t="s">
        <v>22</v>
      </c>
      <c r="N132" t="s">
        <v>183</v>
      </c>
    </row>
    <row r="133" spans="1:14" x14ac:dyDescent="0.25">
      <c r="A133">
        <v>132</v>
      </c>
      <c r="B133" t="s">
        <v>18</v>
      </c>
      <c r="C133" t="s">
        <v>52</v>
      </c>
      <c r="D133">
        <v>3295</v>
      </c>
      <c r="E133" t="s">
        <v>22</v>
      </c>
      <c r="F133" t="s">
        <v>22</v>
      </c>
      <c r="G133">
        <v>375</v>
      </c>
      <c r="H133">
        <v>2500</v>
      </c>
      <c r="I133">
        <v>2500</v>
      </c>
      <c r="J133">
        <v>250</v>
      </c>
      <c r="K133" t="s">
        <v>22</v>
      </c>
      <c r="L133" t="s">
        <v>22</v>
      </c>
      <c r="M133" t="s">
        <v>22</v>
      </c>
      <c r="N133" t="s">
        <v>183</v>
      </c>
    </row>
    <row r="134" spans="1:14" x14ac:dyDescent="0.25">
      <c r="A134">
        <v>133</v>
      </c>
      <c r="B134" t="s">
        <v>18</v>
      </c>
      <c r="C134" t="s">
        <v>54</v>
      </c>
      <c r="D134">
        <v>3525</v>
      </c>
      <c r="E134" t="s">
        <v>22</v>
      </c>
      <c r="F134" t="s">
        <v>22</v>
      </c>
      <c r="G134" t="s">
        <v>22</v>
      </c>
      <c r="H134">
        <v>2500</v>
      </c>
      <c r="I134">
        <v>2500</v>
      </c>
      <c r="J134">
        <v>250</v>
      </c>
      <c r="K134" t="s">
        <v>22</v>
      </c>
      <c r="L134" t="s">
        <v>22</v>
      </c>
      <c r="M134" t="s">
        <v>22</v>
      </c>
      <c r="N134" t="s">
        <v>183</v>
      </c>
    </row>
    <row r="135" spans="1:14" x14ac:dyDescent="0.25">
      <c r="A135">
        <v>134</v>
      </c>
      <c r="B135" t="s">
        <v>18</v>
      </c>
      <c r="C135" t="s">
        <v>56</v>
      </c>
      <c r="D135">
        <v>1960</v>
      </c>
      <c r="E135" t="s">
        <v>22</v>
      </c>
      <c r="F135" t="s">
        <v>22</v>
      </c>
      <c r="G135" t="s">
        <v>22</v>
      </c>
      <c r="H135">
        <v>2000</v>
      </c>
      <c r="I135">
        <v>3097</v>
      </c>
      <c r="J135">
        <v>250</v>
      </c>
      <c r="K135" t="s">
        <v>22</v>
      </c>
      <c r="L135" t="s">
        <v>22</v>
      </c>
      <c r="M135" t="s">
        <v>22</v>
      </c>
      <c r="N135" t="s">
        <v>183</v>
      </c>
    </row>
    <row r="136" spans="1:14" x14ac:dyDescent="0.25">
      <c r="A136">
        <v>135</v>
      </c>
      <c r="B136" t="s">
        <v>18</v>
      </c>
      <c r="C136" t="s">
        <v>33</v>
      </c>
      <c r="D136">
        <v>10261</v>
      </c>
      <c r="E136" t="s">
        <v>22</v>
      </c>
      <c r="F136" t="s">
        <v>22</v>
      </c>
      <c r="G136">
        <v>375</v>
      </c>
      <c r="H136">
        <v>5000</v>
      </c>
      <c r="I136">
        <v>5000</v>
      </c>
      <c r="J136">
        <v>250</v>
      </c>
      <c r="K136" t="s">
        <v>22</v>
      </c>
      <c r="L136" t="s">
        <v>22</v>
      </c>
      <c r="M136" t="s">
        <v>22</v>
      </c>
      <c r="N136" t="s">
        <v>183</v>
      </c>
    </row>
    <row r="137" spans="1:14" x14ac:dyDescent="0.25">
      <c r="A137">
        <v>136</v>
      </c>
      <c r="B137" t="s">
        <v>18</v>
      </c>
      <c r="C137" t="s">
        <v>29</v>
      </c>
      <c r="D137">
        <v>6759</v>
      </c>
      <c r="E137" t="s">
        <v>22</v>
      </c>
      <c r="F137" t="s">
        <v>22</v>
      </c>
      <c r="G137">
        <v>375</v>
      </c>
      <c r="H137">
        <v>3500</v>
      </c>
      <c r="I137">
        <v>3500</v>
      </c>
      <c r="J137">
        <v>250</v>
      </c>
      <c r="K137" t="s">
        <v>22</v>
      </c>
      <c r="L137" t="s">
        <v>22</v>
      </c>
      <c r="M137" t="s">
        <v>22</v>
      </c>
      <c r="N137" t="s">
        <v>183</v>
      </c>
    </row>
    <row r="138" spans="1:14" x14ac:dyDescent="0.25">
      <c r="A138">
        <v>137</v>
      </c>
      <c r="B138" t="s">
        <v>18</v>
      </c>
      <c r="C138" t="s">
        <v>29</v>
      </c>
      <c r="D138">
        <v>6759</v>
      </c>
      <c r="E138" t="s">
        <v>22</v>
      </c>
      <c r="F138" t="s">
        <v>22</v>
      </c>
      <c r="G138">
        <v>375</v>
      </c>
      <c r="H138">
        <v>3500</v>
      </c>
      <c r="I138">
        <v>3500</v>
      </c>
      <c r="J138">
        <v>250</v>
      </c>
      <c r="K138" t="s">
        <v>22</v>
      </c>
      <c r="L138" t="s">
        <v>22</v>
      </c>
      <c r="M138" t="s">
        <v>22</v>
      </c>
      <c r="N138" t="s">
        <v>183</v>
      </c>
    </row>
    <row r="139" spans="1:14" x14ac:dyDescent="0.25">
      <c r="A139">
        <v>138</v>
      </c>
      <c r="B139" t="s">
        <v>18</v>
      </c>
      <c r="C139" t="s">
        <v>61</v>
      </c>
      <c r="D139">
        <v>1831</v>
      </c>
      <c r="E139" t="s">
        <v>22</v>
      </c>
      <c r="F139">
        <v>50</v>
      </c>
      <c r="G139" t="s">
        <v>22</v>
      </c>
      <c r="H139">
        <v>1750</v>
      </c>
      <c r="I139">
        <v>1750</v>
      </c>
      <c r="J139">
        <v>250</v>
      </c>
      <c r="K139" t="s">
        <v>22</v>
      </c>
      <c r="L139" t="s">
        <v>22</v>
      </c>
      <c r="M139" t="s">
        <v>22</v>
      </c>
      <c r="N139" t="s">
        <v>183</v>
      </c>
    </row>
    <row r="140" spans="1:14" x14ac:dyDescent="0.25">
      <c r="A140">
        <v>139</v>
      </c>
      <c r="B140" t="s">
        <v>18</v>
      </c>
      <c r="C140" t="s">
        <v>29</v>
      </c>
      <c r="D140">
        <v>6759</v>
      </c>
      <c r="E140" t="s">
        <v>22</v>
      </c>
      <c r="F140" t="s">
        <v>22</v>
      </c>
      <c r="G140">
        <v>375</v>
      </c>
      <c r="H140">
        <v>3500</v>
      </c>
      <c r="I140">
        <v>3500</v>
      </c>
      <c r="J140">
        <v>250</v>
      </c>
      <c r="K140" t="s">
        <v>22</v>
      </c>
      <c r="L140" t="s">
        <v>22</v>
      </c>
      <c r="M140" t="s">
        <v>22</v>
      </c>
      <c r="N140" t="s">
        <v>183</v>
      </c>
    </row>
    <row r="141" spans="1:14" x14ac:dyDescent="0.25">
      <c r="A141">
        <v>140</v>
      </c>
      <c r="B141" t="s">
        <v>18</v>
      </c>
      <c r="C141" t="s">
        <v>48</v>
      </c>
      <c r="D141">
        <v>1460</v>
      </c>
      <c r="E141" t="s">
        <v>22</v>
      </c>
      <c r="F141">
        <v>50</v>
      </c>
      <c r="G141" t="s">
        <v>22</v>
      </c>
      <c r="H141">
        <v>1750</v>
      </c>
      <c r="I141">
        <v>1750</v>
      </c>
      <c r="J141">
        <v>250</v>
      </c>
      <c r="K141" t="s">
        <v>22</v>
      </c>
      <c r="L141" t="s">
        <v>22</v>
      </c>
      <c r="M141" t="s">
        <v>22</v>
      </c>
      <c r="N141" t="s">
        <v>183</v>
      </c>
    </row>
    <row r="142" spans="1:14" x14ac:dyDescent="0.25">
      <c r="A142">
        <v>141</v>
      </c>
      <c r="B142" t="s">
        <v>18</v>
      </c>
      <c r="C142" t="s">
        <v>65</v>
      </c>
      <c r="D142">
        <v>5373</v>
      </c>
      <c r="E142" t="s">
        <v>22</v>
      </c>
      <c r="F142" t="s">
        <v>22</v>
      </c>
      <c r="G142">
        <v>375</v>
      </c>
      <c r="H142">
        <v>3000</v>
      </c>
      <c r="I142">
        <v>3000</v>
      </c>
      <c r="J142">
        <v>250</v>
      </c>
      <c r="K142" t="s">
        <v>22</v>
      </c>
      <c r="L142" t="s">
        <v>22</v>
      </c>
      <c r="M142" t="s">
        <v>22</v>
      </c>
      <c r="N142" t="s">
        <v>183</v>
      </c>
    </row>
    <row r="143" spans="1:14" x14ac:dyDescent="0.25">
      <c r="A143">
        <v>142</v>
      </c>
      <c r="B143" t="s">
        <v>18</v>
      </c>
      <c r="C143" t="s">
        <v>33</v>
      </c>
      <c r="D143">
        <v>10261</v>
      </c>
      <c r="E143" t="s">
        <v>22</v>
      </c>
      <c r="F143" t="s">
        <v>22</v>
      </c>
      <c r="G143">
        <v>375</v>
      </c>
      <c r="H143">
        <v>5000</v>
      </c>
      <c r="I143">
        <v>5000</v>
      </c>
      <c r="J143">
        <v>250</v>
      </c>
      <c r="K143" t="s">
        <v>22</v>
      </c>
      <c r="L143" t="s">
        <v>22</v>
      </c>
      <c r="M143" t="s">
        <v>22</v>
      </c>
      <c r="N143" t="s">
        <v>183</v>
      </c>
    </row>
    <row r="144" spans="1:14" x14ac:dyDescent="0.25">
      <c r="A144">
        <v>143</v>
      </c>
      <c r="B144" t="s">
        <v>18</v>
      </c>
      <c r="C144" t="s">
        <v>29</v>
      </c>
      <c r="D144">
        <v>6759</v>
      </c>
      <c r="E144" t="s">
        <v>22</v>
      </c>
      <c r="F144" t="s">
        <v>22</v>
      </c>
      <c r="G144">
        <v>375</v>
      </c>
      <c r="H144">
        <v>3500</v>
      </c>
      <c r="I144">
        <v>3500</v>
      </c>
      <c r="J144">
        <v>250</v>
      </c>
      <c r="K144" t="s">
        <v>22</v>
      </c>
      <c r="L144" t="s">
        <v>22</v>
      </c>
      <c r="M144" t="s">
        <v>22</v>
      </c>
      <c r="N144" t="s">
        <v>183</v>
      </c>
    </row>
    <row r="145" spans="1:14" x14ac:dyDescent="0.25">
      <c r="A145">
        <v>144</v>
      </c>
      <c r="B145" t="s">
        <v>18</v>
      </c>
      <c r="C145" t="s">
        <v>29</v>
      </c>
      <c r="D145">
        <v>6759</v>
      </c>
      <c r="E145" t="s">
        <v>22</v>
      </c>
      <c r="F145" t="s">
        <v>22</v>
      </c>
      <c r="G145">
        <v>375</v>
      </c>
      <c r="H145">
        <v>3500</v>
      </c>
      <c r="I145">
        <v>3500</v>
      </c>
      <c r="J145">
        <v>250</v>
      </c>
      <c r="K145" t="s">
        <v>22</v>
      </c>
      <c r="L145" t="s">
        <v>22</v>
      </c>
      <c r="M145" t="s">
        <v>22</v>
      </c>
      <c r="N145" t="s">
        <v>183</v>
      </c>
    </row>
    <row r="146" spans="1:14" x14ac:dyDescent="0.25">
      <c r="A146">
        <v>145</v>
      </c>
      <c r="B146" t="s">
        <v>18</v>
      </c>
      <c r="C146" t="s">
        <v>29</v>
      </c>
      <c r="D146">
        <v>6759</v>
      </c>
      <c r="E146" t="s">
        <v>22</v>
      </c>
      <c r="F146" t="s">
        <v>22</v>
      </c>
      <c r="G146" t="s">
        <v>22</v>
      </c>
      <c r="H146">
        <v>3500</v>
      </c>
      <c r="I146">
        <v>3500</v>
      </c>
      <c r="J146">
        <v>250</v>
      </c>
      <c r="K146" t="s">
        <v>22</v>
      </c>
      <c r="L146" t="s">
        <v>22</v>
      </c>
      <c r="M146" t="s">
        <v>22</v>
      </c>
      <c r="N146" t="s">
        <v>183</v>
      </c>
    </row>
    <row r="147" spans="1:14" x14ac:dyDescent="0.25">
      <c r="A147">
        <v>146</v>
      </c>
      <c r="B147" t="s">
        <v>18</v>
      </c>
      <c r="C147" t="s">
        <v>29</v>
      </c>
      <c r="D147">
        <v>6759</v>
      </c>
      <c r="E147" t="s">
        <v>22</v>
      </c>
      <c r="F147" t="s">
        <v>22</v>
      </c>
      <c r="G147" t="s">
        <v>22</v>
      </c>
      <c r="H147">
        <v>3500</v>
      </c>
      <c r="I147">
        <v>3500</v>
      </c>
      <c r="J147">
        <v>250</v>
      </c>
      <c r="K147" t="s">
        <v>22</v>
      </c>
      <c r="L147" t="s">
        <v>22</v>
      </c>
      <c r="M147" t="s">
        <v>22</v>
      </c>
      <c r="N147" t="s">
        <v>183</v>
      </c>
    </row>
    <row r="148" spans="1:14" x14ac:dyDescent="0.25">
      <c r="A148">
        <v>147</v>
      </c>
      <c r="B148" t="s">
        <v>18</v>
      </c>
      <c r="C148" t="s">
        <v>29</v>
      </c>
      <c r="D148">
        <v>6759</v>
      </c>
      <c r="E148" t="s">
        <v>22</v>
      </c>
      <c r="F148" t="s">
        <v>22</v>
      </c>
      <c r="G148">
        <v>375</v>
      </c>
      <c r="H148">
        <v>3500</v>
      </c>
      <c r="I148">
        <v>3500</v>
      </c>
      <c r="J148">
        <v>250</v>
      </c>
      <c r="K148" t="s">
        <v>22</v>
      </c>
      <c r="L148" t="s">
        <v>22</v>
      </c>
      <c r="N148" t="s">
        <v>183</v>
      </c>
    </row>
    <row r="149" spans="1:14" x14ac:dyDescent="0.25">
      <c r="A149">
        <v>148</v>
      </c>
      <c r="B149" t="s">
        <v>18</v>
      </c>
      <c r="C149" t="s">
        <v>73</v>
      </c>
      <c r="D149">
        <v>1701</v>
      </c>
      <c r="E149" t="s">
        <v>22</v>
      </c>
      <c r="F149">
        <v>75</v>
      </c>
      <c r="G149" t="s">
        <v>22</v>
      </c>
      <c r="H149">
        <v>1750</v>
      </c>
      <c r="I149">
        <v>1750</v>
      </c>
      <c r="J149">
        <v>250</v>
      </c>
      <c r="K149" t="s">
        <v>22</v>
      </c>
      <c r="L149" t="s">
        <v>22</v>
      </c>
      <c r="M149" t="s">
        <v>22</v>
      </c>
      <c r="N149" t="s">
        <v>183</v>
      </c>
    </row>
    <row r="150" spans="1:14" x14ac:dyDescent="0.25">
      <c r="A150">
        <v>149</v>
      </c>
      <c r="B150" t="s">
        <v>18</v>
      </c>
      <c r="C150" t="s">
        <v>48</v>
      </c>
      <c r="D150">
        <v>1460</v>
      </c>
      <c r="E150" t="s">
        <v>22</v>
      </c>
      <c r="F150">
        <v>75</v>
      </c>
      <c r="G150" t="s">
        <v>22</v>
      </c>
      <c r="H150">
        <v>1750</v>
      </c>
      <c r="I150">
        <v>1750</v>
      </c>
      <c r="J150">
        <v>250</v>
      </c>
      <c r="K150" t="s">
        <v>22</v>
      </c>
      <c r="L150" t="s">
        <v>22</v>
      </c>
      <c r="M150" t="s">
        <v>22</v>
      </c>
      <c r="N150" t="s">
        <v>183</v>
      </c>
    </row>
    <row r="151" spans="1:14" x14ac:dyDescent="0.25">
      <c r="A151">
        <v>150</v>
      </c>
      <c r="B151" t="s">
        <v>18</v>
      </c>
      <c r="C151" t="s">
        <v>76</v>
      </c>
      <c r="D151">
        <v>1105</v>
      </c>
      <c r="E151" t="s">
        <v>22</v>
      </c>
      <c r="F151" t="s">
        <v>22</v>
      </c>
      <c r="G151" t="s">
        <v>22</v>
      </c>
      <c r="H151">
        <v>1700</v>
      </c>
      <c r="I151">
        <v>1700</v>
      </c>
      <c r="J151">
        <v>250</v>
      </c>
      <c r="K151" t="s">
        <v>22</v>
      </c>
      <c r="L151" t="s">
        <v>22</v>
      </c>
      <c r="M151" t="s">
        <v>22</v>
      </c>
      <c r="N151" t="s">
        <v>183</v>
      </c>
    </row>
    <row r="152" spans="1:14" x14ac:dyDescent="0.25">
      <c r="A152">
        <v>151</v>
      </c>
      <c r="B152" t="s">
        <v>18</v>
      </c>
      <c r="C152" t="s">
        <v>76</v>
      </c>
      <c r="D152">
        <v>1105</v>
      </c>
      <c r="E152" t="s">
        <v>22</v>
      </c>
      <c r="F152">
        <v>50</v>
      </c>
      <c r="G152" t="s">
        <v>22</v>
      </c>
      <c r="H152">
        <v>1700</v>
      </c>
      <c r="I152">
        <v>1700</v>
      </c>
      <c r="J152">
        <v>250</v>
      </c>
      <c r="K152" t="s">
        <v>22</v>
      </c>
      <c r="L152" t="s">
        <v>22</v>
      </c>
      <c r="M152" t="s">
        <v>22</v>
      </c>
      <c r="N152" t="s">
        <v>183</v>
      </c>
    </row>
    <row r="153" spans="1:14" x14ac:dyDescent="0.25">
      <c r="A153">
        <v>152</v>
      </c>
      <c r="B153" t="s">
        <v>18</v>
      </c>
      <c r="C153" t="s">
        <v>76</v>
      </c>
      <c r="D153">
        <v>1105</v>
      </c>
      <c r="E153" t="s">
        <v>22</v>
      </c>
      <c r="F153">
        <v>50</v>
      </c>
      <c r="G153" t="s">
        <v>22</v>
      </c>
      <c r="H153">
        <v>1700</v>
      </c>
      <c r="I153">
        <v>1700</v>
      </c>
      <c r="J153">
        <v>250</v>
      </c>
      <c r="K153" t="s">
        <v>22</v>
      </c>
      <c r="L153" t="s">
        <v>22</v>
      </c>
      <c r="M153" t="s">
        <v>22</v>
      </c>
      <c r="N153" t="s">
        <v>183</v>
      </c>
    </row>
    <row r="154" spans="1:14" x14ac:dyDescent="0.25">
      <c r="A154">
        <v>153</v>
      </c>
      <c r="B154" t="s">
        <v>18</v>
      </c>
      <c r="C154" t="s">
        <v>76</v>
      </c>
      <c r="D154">
        <v>1105</v>
      </c>
      <c r="E154" t="s">
        <v>22</v>
      </c>
      <c r="F154">
        <v>50</v>
      </c>
      <c r="G154" t="s">
        <v>22</v>
      </c>
      <c r="H154">
        <v>1700</v>
      </c>
      <c r="I154">
        <v>1700</v>
      </c>
      <c r="J154">
        <v>250</v>
      </c>
      <c r="K154" t="s">
        <v>22</v>
      </c>
      <c r="L154" t="s">
        <v>22</v>
      </c>
      <c r="M154" t="s">
        <v>22</v>
      </c>
      <c r="N154" t="s">
        <v>183</v>
      </c>
    </row>
    <row r="155" spans="1:14" x14ac:dyDescent="0.25">
      <c r="A155">
        <v>154</v>
      </c>
      <c r="B155" t="s">
        <v>18</v>
      </c>
      <c r="C155" t="s">
        <v>76</v>
      </c>
      <c r="D155">
        <v>1105</v>
      </c>
      <c r="E155" t="s">
        <v>22</v>
      </c>
      <c r="F155">
        <v>75</v>
      </c>
      <c r="G155" t="s">
        <v>22</v>
      </c>
      <c r="H155">
        <v>1700</v>
      </c>
      <c r="I155">
        <v>1700</v>
      </c>
      <c r="J155">
        <v>250</v>
      </c>
      <c r="K155" t="s">
        <v>22</v>
      </c>
      <c r="L155" t="s">
        <v>22</v>
      </c>
      <c r="M155" t="s">
        <v>22</v>
      </c>
      <c r="N155" t="s">
        <v>183</v>
      </c>
    </row>
    <row r="156" spans="1:14" x14ac:dyDescent="0.25">
      <c r="A156">
        <v>155</v>
      </c>
      <c r="B156" t="s">
        <v>18</v>
      </c>
      <c r="C156" t="s">
        <v>31</v>
      </c>
      <c r="D156">
        <v>2281</v>
      </c>
      <c r="E156" t="s">
        <v>22</v>
      </c>
      <c r="F156">
        <v>75</v>
      </c>
      <c r="G156" t="s">
        <v>22</v>
      </c>
      <c r="H156">
        <v>2000</v>
      </c>
      <c r="I156">
        <v>2000</v>
      </c>
      <c r="J156">
        <v>250</v>
      </c>
      <c r="K156" t="s">
        <v>22</v>
      </c>
      <c r="L156" t="s">
        <v>22</v>
      </c>
      <c r="M156" t="s">
        <v>22</v>
      </c>
      <c r="N156" t="s">
        <v>183</v>
      </c>
    </row>
    <row r="157" spans="1:14" x14ac:dyDescent="0.25">
      <c r="A157">
        <v>156</v>
      </c>
      <c r="B157" t="s">
        <v>18</v>
      </c>
      <c r="C157" t="s">
        <v>83</v>
      </c>
      <c r="D157">
        <v>1460</v>
      </c>
      <c r="E157" t="s">
        <v>22</v>
      </c>
      <c r="F157" t="s">
        <v>22</v>
      </c>
      <c r="G157" t="s">
        <v>22</v>
      </c>
      <c r="H157">
        <v>1750</v>
      </c>
      <c r="I157">
        <v>1750</v>
      </c>
      <c r="J157">
        <v>250</v>
      </c>
      <c r="K157" t="s">
        <v>22</v>
      </c>
      <c r="L157" t="s">
        <v>22</v>
      </c>
      <c r="M157" t="s">
        <v>22</v>
      </c>
      <c r="N157" t="s">
        <v>183</v>
      </c>
    </row>
    <row r="158" spans="1:14" x14ac:dyDescent="0.25">
      <c r="A158">
        <v>157</v>
      </c>
      <c r="B158" t="s">
        <v>18</v>
      </c>
      <c r="C158" t="s">
        <v>48</v>
      </c>
      <c r="D158">
        <v>1460</v>
      </c>
      <c r="E158" t="s">
        <v>22</v>
      </c>
      <c r="F158">
        <v>75</v>
      </c>
      <c r="G158" t="s">
        <v>22</v>
      </c>
      <c r="H158">
        <v>1750</v>
      </c>
      <c r="I158">
        <v>3115</v>
      </c>
      <c r="J158">
        <v>250</v>
      </c>
      <c r="K158" t="s">
        <v>22</v>
      </c>
      <c r="L158" t="s">
        <v>22</v>
      </c>
      <c r="M158" t="s">
        <v>22</v>
      </c>
      <c r="N158" t="s">
        <v>183</v>
      </c>
    </row>
    <row r="159" spans="1:14" x14ac:dyDescent="0.25">
      <c r="A159">
        <v>158</v>
      </c>
      <c r="B159" t="s">
        <v>18</v>
      </c>
      <c r="C159" t="s">
        <v>29</v>
      </c>
      <c r="D159">
        <v>6759</v>
      </c>
      <c r="E159" t="s">
        <v>22</v>
      </c>
      <c r="F159" t="s">
        <v>22</v>
      </c>
      <c r="G159">
        <v>375</v>
      </c>
      <c r="H159">
        <v>3500</v>
      </c>
      <c r="I159">
        <v>3500</v>
      </c>
      <c r="J159">
        <v>250</v>
      </c>
      <c r="K159" t="s">
        <v>22</v>
      </c>
      <c r="L159" t="s">
        <v>22</v>
      </c>
      <c r="M159" t="s">
        <v>22</v>
      </c>
      <c r="N159" t="s">
        <v>183</v>
      </c>
    </row>
    <row r="160" spans="1:14" x14ac:dyDescent="0.25">
      <c r="A160">
        <v>159</v>
      </c>
      <c r="B160" t="s">
        <v>18</v>
      </c>
      <c r="C160" t="s">
        <v>87</v>
      </c>
      <c r="D160">
        <v>1168</v>
      </c>
      <c r="E160" t="s">
        <v>22</v>
      </c>
      <c r="F160">
        <v>50</v>
      </c>
      <c r="G160" t="s">
        <v>22</v>
      </c>
      <c r="H160">
        <v>1700</v>
      </c>
      <c r="I160">
        <v>1700</v>
      </c>
      <c r="J160">
        <v>250</v>
      </c>
      <c r="K160" t="s">
        <v>22</v>
      </c>
      <c r="L160" t="s">
        <v>22</v>
      </c>
      <c r="M160" t="s">
        <v>22</v>
      </c>
      <c r="N160" t="s">
        <v>183</v>
      </c>
    </row>
    <row r="161" spans="1:14" x14ac:dyDescent="0.25">
      <c r="A161">
        <v>160</v>
      </c>
      <c r="B161" t="s">
        <v>18</v>
      </c>
      <c r="C161" t="s">
        <v>87</v>
      </c>
      <c r="D161">
        <v>1168</v>
      </c>
      <c r="E161" t="s">
        <v>22</v>
      </c>
      <c r="F161">
        <v>35</v>
      </c>
      <c r="G161" t="s">
        <v>22</v>
      </c>
      <c r="H161">
        <v>1700</v>
      </c>
      <c r="I161">
        <v>1700</v>
      </c>
      <c r="J161">
        <v>250</v>
      </c>
      <c r="K161" t="s">
        <v>22</v>
      </c>
      <c r="L161" t="s">
        <v>22</v>
      </c>
      <c r="M161" t="s">
        <v>22</v>
      </c>
      <c r="N161" t="s">
        <v>183</v>
      </c>
    </row>
    <row r="162" spans="1:14" x14ac:dyDescent="0.25">
      <c r="A162">
        <v>161</v>
      </c>
      <c r="B162" t="s">
        <v>18</v>
      </c>
      <c r="C162" t="s">
        <v>48</v>
      </c>
      <c r="D162">
        <v>1460</v>
      </c>
      <c r="E162" t="s">
        <v>22</v>
      </c>
      <c r="F162" t="s">
        <v>22</v>
      </c>
      <c r="G162" t="s">
        <v>22</v>
      </c>
      <c r="H162">
        <v>1750</v>
      </c>
      <c r="I162">
        <v>1700</v>
      </c>
      <c r="J162">
        <v>250</v>
      </c>
      <c r="K162" t="s">
        <v>22</v>
      </c>
      <c r="L162" t="s">
        <v>22</v>
      </c>
      <c r="M162" t="s">
        <v>22</v>
      </c>
      <c r="N162" t="s">
        <v>183</v>
      </c>
    </row>
    <row r="163" spans="1:14" x14ac:dyDescent="0.25">
      <c r="A163">
        <v>162</v>
      </c>
      <c r="B163" t="s">
        <v>18</v>
      </c>
      <c r="C163" t="s">
        <v>91</v>
      </c>
      <c r="D163">
        <v>1555</v>
      </c>
      <c r="E163" t="s">
        <v>22</v>
      </c>
      <c r="F163" t="s">
        <v>22</v>
      </c>
      <c r="G163" t="s">
        <v>22</v>
      </c>
      <c r="H163">
        <v>1750</v>
      </c>
      <c r="I163">
        <v>1750</v>
      </c>
      <c r="J163">
        <v>250</v>
      </c>
      <c r="K163" t="s">
        <v>22</v>
      </c>
      <c r="L163" t="s">
        <v>22</v>
      </c>
      <c r="M163" t="s">
        <v>22</v>
      </c>
      <c r="N163" t="s">
        <v>183</v>
      </c>
    </row>
    <row r="164" spans="1:14" x14ac:dyDescent="0.25">
      <c r="A164">
        <v>163</v>
      </c>
      <c r="B164" t="s">
        <v>18</v>
      </c>
      <c r="C164" t="s">
        <v>87</v>
      </c>
      <c r="D164">
        <v>1168</v>
      </c>
      <c r="E164" t="s">
        <v>22</v>
      </c>
      <c r="F164" t="s">
        <v>22</v>
      </c>
      <c r="G164" t="s">
        <v>22</v>
      </c>
      <c r="H164">
        <v>1700</v>
      </c>
      <c r="I164">
        <v>1700</v>
      </c>
      <c r="J164">
        <v>250</v>
      </c>
      <c r="K164" t="s">
        <v>22</v>
      </c>
      <c r="L164" t="s">
        <v>22</v>
      </c>
      <c r="M164" t="s">
        <v>22</v>
      </c>
      <c r="N164" t="s">
        <v>183</v>
      </c>
    </row>
    <row r="165" spans="1:14" x14ac:dyDescent="0.25">
      <c r="A165">
        <v>164</v>
      </c>
      <c r="B165" t="s">
        <v>18</v>
      </c>
      <c r="C165" t="s">
        <v>29</v>
      </c>
      <c r="D165">
        <v>6759</v>
      </c>
      <c r="E165" t="s">
        <v>22</v>
      </c>
      <c r="F165" t="s">
        <v>22</v>
      </c>
      <c r="G165">
        <v>375</v>
      </c>
      <c r="H165">
        <v>3500</v>
      </c>
      <c r="I165">
        <v>3500</v>
      </c>
      <c r="J165">
        <v>250</v>
      </c>
      <c r="K165" t="s">
        <v>22</v>
      </c>
      <c r="L165" t="s">
        <v>22</v>
      </c>
      <c r="M165" t="s">
        <v>22</v>
      </c>
      <c r="N165" t="s">
        <v>183</v>
      </c>
    </row>
    <row r="166" spans="1:14" x14ac:dyDescent="0.25">
      <c r="A166">
        <v>165</v>
      </c>
      <c r="B166" t="s">
        <v>18</v>
      </c>
      <c r="C166" t="s">
        <v>87</v>
      </c>
      <c r="D166">
        <v>1168</v>
      </c>
      <c r="E166" t="s">
        <v>22</v>
      </c>
      <c r="F166">
        <v>50</v>
      </c>
      <c r="G166" t="s">
        <v>22</v>
      </c>
      <c r="H166">
        <v>1700</v>
      </c>
      <c r="I166">
        <v>1700</v>
      </c>
      <c r="J166">
        <v>250</v>
      </c>
      <c r="K166" t="s">
        <v>22</v>
      </c>
      <c r="L166" t="s">
        <v>22</v>
      </c>
      <c r="M166" t="s">
        <v>22</v>
      </c>
      <c r="N166" t="s">
        <v>183</v>
      </c>
    </row>
    <row r="167" spans="1:14" x14ac:dyDescent="0.25">
      <c r="A167">
        <v>166</v>
      </c>
      <c r="B167" t="s">
        <v>18</v>
      </c>
      <c r="C167" t="s">
        <v>48</v>
      </c>
      <c r="D167">
        <v>1460</v>
      </c>
      <c r="E167" t="s">
        <v>22</v>
      </c>
      <c r="F167">
        <v>50</v>
      </c>
      <c r="G167" t="s">
        <v>22</v>
      </c>
      <c r="H167">
        <v>1750</v>
      </c>
      <c r="I167">
        <v>1750</v>
      </c>
      <c r="J167">
        <v>250</v>
      </c>
      <c r="K167" t="s">
        <v>22</v>
      </c>
      <c r="L167" t="s">
        <v>22</v>
      </c>
      <c r="M167" t="s">
        <v>22</v>
      </c>
      <c r="N167" t="s">
        <v>183</v>
      </c>
    </row>
    <row r="168" spans="1:14" x14ac:dyDescent="0.25">
      <c r="A168">
        <v>167</v>
      </c>
      <c r="B168" t="s">
        <v>18</v>
      </c>
      <c r="C168" t="s">
        <v>48</v>
      </c>
      <c r="D168">
        <v>1460</v>
      </c>
      <c r="E168" t="s">
        <v>22</v>
      </c>
      <c r="F168">
        <v>75</v>
      </c>
      <c r="G168" t="s">
        <v>22</v>
      </c>
      <c r="H168">
        <v>1750</v>
      </c>
      <c r="I168">
        <v>2665</v>
      </c>
      <c r="J168">
        <v>250</v>
      </c>
      <c r="K168" t="s">
        <v>22</v>
      </c>
      <c r="L168" t="s">
        <v>22</v>
      </c>
      <c r="M168" t="s">
        <v>22</v>
      </c>
      <c r="N168" t="s">
        <v>183</v>
      </c>
    </row>
    <row r="169" spans="1:14" x14ac:dyDescent="0.25">
      <c r="A169">
        <v>168</v>
      </c>
      <c r="B169" t="s">
        <v>18</v>
      </c>
      <c r="C169" t="s">
        <v>37</v>
      </c>
      <c r="D169">
        <v>2441</v>
      </c>
      <c r="E169" t="s">
        <v>22</v>
      </c>
      <c r="F169">
        <v>75</v>
      </c>
      <c r="G169" t="s">
        <v>22</v>
      </c>
      <c r="H169">
        <v>2000</v>
      </c>
      <c r="I169">
        <v>2000</v>
      </c>
      <c r="J169">
        <v>250</v>
      </c>
      <c r="K169" t="s">
        <v>22</v>
      </c>
      <c r="L169" t="s">
        <v>22</v>
      </c>
      <c r="M169" t="s">
        <v>22</v>
      </c>
      <c r="N169" t="s">
        <v>183</v>
      </c>
    </row>
    <row r="170" spans="1:14" x14ac:dyDescent="0.25">
      <c r="A170">
        <v>169</v>
      </c>
      <c r="B170" t="s">
        <v>18</v>
      </c>
      <c r="C170" t="s">
        <v>29</v>
      </c>
      <c r="D170">
        <v>6759</v>
      </c>
      <c r="E170" t="s">
        <v>22</v>
      </c>
      <c r="F170" t="s">
        <v>22</v>
      </c>
      <c r="G170">
        <v>375</v>
      </c>
      <c r="H170">
        <v>3500</v>
      </c>
      <c r="I170">
        <v>3500</v>
      </c>
      <c r="J170">
        <v>250</v>
      </c>
      <c r="K170" t="s">
        <v>22</v>
      </c>
      <c r="L170" t="s">
        <v>22</v>
      </c>
      <c r="M170" t="s">
        <v>22</v>
      </c>
      <c r="N170" t="s">
        <v>183</v>
      </c>
    </row>
    <row r="171" spans="1:14" x14ac:dyDescent="0.25">
      <c r="A171">
        <v>170</v>
      </c>
      <c r="B171" t="s">
        <v>18</v>
      </c>
      <c r="C171" t="s">
        <v>33</v>
      </c>
      <c r="D171">
        <v>10261</v>
      </c>
      <c r="E171" t="s">
        <v>22</v>
      </c>
      <c r="F171" t="s">
        <v>22</v>
      </c>
      <c r="G171">
        <v>375</v>
      </c>
      <c r="H171">
        <v>5000</v>
      </c>
      <c r="I171">
        <v>5000</v>
      </c>
      <c r="J171">
        <v>250</v>
      </c>
      <c r="K171" t="s">
        <v>22</v>
      </c>
      <c r="L171" t="s">
        <v>22</v>
      </c>
      <c r="M171" t="s">
        <v>22</v>
      </c>
      <c r="N171" t="s">
        <v>183</v>
      </c>
    </row>
    <row r="172" spans="1:14" x14ac:dyDescent="0.25">
      <c r="A172">
        <v>171</v>
      </c>
      <c r="B172" t="s">
        <v>18</v>
      </c>
      <c r="C172" t="s">
        <v>48</v>
      </c>
      <c r="D172">
        <v>1460</v>
      </c>
      <c r="E172" t="s">
        <v>22</v>
      </c>
      <c r="F172" t="s">
        <v>22</v>
      </c>
      <c r="G172" t="s">
        <v>22</v>
      </c>
      <c r="H172">
        <v>1750</v>
      </c>
      <c r="I172">
        <v>1750</v>
      </c>
      <c r="J172">
        <v>250</v>
      </c>
      <c r="K172" t="s">
        <v>22</v>
      </c>
      <c r="L172" t="s">
        <v>22</v>
      </c>
      <c r="M172" t="s">
        <v>22</v>
      </c>
      <c r="N172" t="s">
        <v>183</v>
      </c>
    </row>
    <row r="173" spans="1:14" x14ac:dyDescent="0.25">
      <c r="A173">
        <v>172</v>
      </c>
      <c r="B173" t="s">
        <v>18</v>
      </c>
      <c r="C173" t="s">
        <v>48</v>
      </c>
      <c r="D173">
        <v>1460</v>
      </c>
      <c r="E173" t="s">
        <v>22</v>
      </c>
      <c r="F173">
        <v>35</v>
      </c>
      <c r="G173" t="s">
        <v>22</v>
      </c>
      <c r="H173">
        <v>1750</v>
      </c>
      <c r="I173">
        <v>1750</v>
      </c>
      <c r="J173">
        <v>250</v>
      </c>
      <c r="K173" t="s">
        <v>22</v>
      </c>
      <c r="L173" t="s">
        <v>22</v>
      </c>
      <c r="M173" t="s">
        <v>22</v>
      </c>
      <c r="N173" t="s">
        <v>183</v>
      </c>
    </row>
    <row r="174" spans="1:14" x14ac:dyDescent="0.25">
      <c r="A174">
        <v>173</v>
      </c>
      <c r="B174" t="s">
        <v>18</v>
      </c>
      <c r="C174" t="s">
        <v>87</v>
      </c>
      <c r="D174">
        <v>1168</v>
      </c>
      <c r="E174" t="s">
        <v>22</v>
      </c>
      <c r="F174">
        <v>50</v>
      </c>
      <c r="G174" t="s">
        <v>22</v>
      </c>
      <c r="H174">
        <v>1700</v>
      </c>
      <c r="I174">
        <v>1700</v>
      </c>
      <c r="J174">
        <v>250</v>
      </c>
      <c r="K174" t="s">
        <v>22</v>
      </c>
      <c r="L174" t="s">
        <v>22</v>
      </c>
      <c r="M174" t="s">
        <v>22</v>
      </c>
      <c r="N174" t="s">
        <v>183</v>
      </c>
    </row>
    <row r="175" spans="1:14" x14ac:dyDescent="0.25">
      <c r="A175">
        <v>174</v>
      </c>
      <c r="B175" t="s">
        <v>18</v>
      </c>
      <c r="C175" t="s">
        <v>52</v>
      </c>
      <c r="D175">
        <v>3295</v>
      </c>
      <c r="E175" t="s">
        <v>22</v>
      </c>
      <c r="F175">
        <v>75.81</v>
      </c>
      <c r="G175">
        <v>375</v>
      </c>
      <c r="H175">
        <v>2500</v>
      </c>
      <c r="I175">
        <v>2500</v>
      </c>
      <c r="J175">
        <v>250</v>
      </c>
      <c r="K175" t="s">
        <v>22</v>
      </c>
      <c r="L175" t="s">
        <v>22</v>
      </c>
      <c r="M175" t="s">
        <v>22</v>
      </c>
      <c r="N175" t="s">
        <v>183</v>
      </c>
    </row>
    <row r="176" spans="1:14" x14ac:dyDescent="0.25">
      <c r="A176">
        <v>175</v>
      </c>
      <c r="B176" t="s">
        <v>18</v>
      </c>
      <c r="C176" t="s">
        <v>29</v>
      </c>
      <c r="D176">
        <v>6759</v>
      </c>
      <c r="E176" t="s">
        <v>22</v>
      </c>
      <c r="F176" t="s">
        <v>22</v>
      </c>
      <c r="G176">
        <v>375</v>
      </c>
      <c r="H176">
        <v>3500</v>
      </c>
      <c r="I176">
        <v>3500</v>
      </c>
      <c r="J176">
        <v>250</v>
      </c>
      <c r="K176" t="s">
        <v>22</v>
      </c>
      <c r="L176" t="s">
        <v>22</v>
      </c>
      <c r="M176" t="s">
        <v>22</v>
      </c>
      <c r="N176" t="s">
        <v>183</v>
      </c>
    </row>
    <row r="177" spans="1:14" x14ac:dyDescent="0.25">
      <c r="A177">
        <v>176</v>
      </c>
      <c r="B177" t="s">
        <v>18</v>
      </c>
      <c r="C177" t="s">
        <v>45</v>
      </c>
      <c r="D177">
        <v>5835</v>
      </c>
      <c r="E177" t="s">
        <v>22</v>
      </c>
      <c r="F177" t="s">
        <v>22</v>
      </c>
      <c r="G177" t="s">
        <v>22</v>
      </c>
      <c r="H177">
        <v>3000</v>
      </c>
      <c r="I177">
        <v>3000</v>
      </c>
      <c r="J177">
        <v>250</v>
      </c>
      <c r="K177" t="s">
        <v>22</v>
      </c>
      <c r="L177" t="s">
        <v>22</v>
      </c>
      <c r="M177" t="s">
        <v>22</v>
      </c>
      <c r="N177" t="s">
        <v>183</v>
      </c>
    </row>
    <row r="178" spans="1:14" x14ac:dyDescent="0.25">
      <c r="A178">
        <v>177</v>
      </c>
      <c r="B178" t="s">
        <v>18</v>
      </c>
      <c r="C178" t="s">
        <v>33</v>
      </c>
      <c r="D178">
        <v>10261</v>
      </c>
      <c r="E178" t="s">
        <v>22</v>
      </c>
      <c r="F178" t="s">
        <v>22</v>
      </c>
      <c r="G178" t="s">
        <v>22</v>
      </c>
      <c r="H178">
        <v>5000</v>
      </c>
      <c r="I178">
        <v>5000</v>
      </c>
      <c r="J178">
        <v>250</v>
      </c>
      <c r="K178" t="s">
        <v>22</v>
      </c>
      <c r="L178" t="s">
        <v>22</v>
      </c>
      <c r="M178" t="s">
        <v>22</v>
      </c>
      <c r="N178" t="s">
        <v>183</v>
      </c>
    </row>
    <row r="179" spans="1:14" x14ac:dyDescent="0.25">
      <c r="A179">
        <v>178</v>
      </c>
      <c r="B179" t="s">
        <v>18</v>
      </c>
      <c r="C179" t="s">
        <v>108</v>
      </c>
      <c r="D179">
        <v>10261</v>
      </c>
      <c r="E179" t="s">
        <v>22</v>
      </c>
      <c r="F179" t="s">
        <v>22</v>
      </c>
      <c r="G179">
        <v>375</v>
      </c>
      <c r="H179">
        <v>5000</v>
      </c>
      <c r="I179">
        <v>5000</v>
      </c>
      <c r="J179">
        <v>250</v>
      </c>
      <c r="K179" t="s">
        <v>22</v>
      </c>
      <c r="L179" t="s">
        <v>22</v>
      </c>
      <c r="M179" t="s">
        <v>22</v>
      </c>
      <c r="N179" t="s">
        <v>183</v>
      </c>
    </row>
    <row r="180" spans="1:14" x14ac:dyDescent="0.25">
      <c r="A180">
        <v>179</v>
      </c>
      <c r="B180" t="s">
        <v>18</v>
      </c>
      <c r="C180" t="s">
        <v>33</v>
      </c>
      <c r="D180">
        <v>10261</v>
      </c>
      <c r="E180" t="s">
        <v>22</v>
      </c>
      <c r="F180" t="s">
        <v>22</v>
      </c>
      <c r="G180">
        <v>375</v>
      </c>
      <c r="H180">
        <v>5000</v>
      </c>
      <c r="I180">
        <v>5000</v>
      </c>
      <c r="J180">
        <v>250</v>
      </c>
      <c r="K180" t="s">
        <v>22</v>
      </c>
      <c r="L180" t="s">
        <v>22</v>
      </c>
      <c r="N180" t="s">
        <v>183</v>
      </c>
    </row>
    <row r="181" spans="1:14" x14ac:dyDescent="0.25">
      <c r="A181">
        <v>180</v>
      </c>
      <c r="B181" t="s">
        <v>18</v>
      </c>
      <c r="C181" t="s">
        <v>45</v>
      </c>
      <c r="D181">
        <v>5835</v>
      </c>
      <c r="E181" t="s">
        <v>22</v>
      </c>
      <c r="F181" t="s">
        <v>22</v>
      </c>
      <c r="G181">
        <v>375</v>
      </c>
      <c r="H181">
        <v>3000</v>
      </c>
      <c r="I181">
        <v>3000</v>
      </c>
      <c r="J181">
        <v>250</v>
      </c>
      <c r="K181" t="s">
        <v>22</v>
      </c>
      <c r="L181" t="s">
        <v>22</v>
      </c>
      <c r="M181" t="s">
        <v>22</v>
      </c>
      <c r="N181" t="s">
        <v>183</v>
      </c>
    </row>
    <row r="182" spans="1:14" x14ac:dyDescent="0.25">
      <c r="A182">
        <v>181</v>
      </c>
      <c r="B182" t="s">
        <v>18</v>
      </c>
      <c r="C182" t="s">
        <v>29</v>
      </c>
      <c r="D182">
        <v>6759</v>
      </c>
      <c r="E182" t="s">
        <v>22</v>
      </c>
      <c r="F182" t="s">
        <v>22</v>
      </c>
      <c r="G182">
        <v>375</v>
      </c>
      <c r="H182">
        <v>3500</v>
      </c>
      <c r="I182">
        <v>3500</v>
      </c>
      <c r="J182">
        <v>250</v>
      </c>
      <c r="K182" t="s">
        <v>22</v>
      </c>
      <c r="L182" t="s">
        <v>22</v>
      </c>
      <c r="M182" t="s">
        <v>22</v>
      </c>
      <c r="N182" t="s">
        <v>183</v>
      </c>
    </row>
    <row r="183" spans="1:14" x14ac:dyDescent="0.25">
      <c r="A183">
        <v>182</v>
      </c>
      <c r="B183" t="s">
        <v>18</v>
      </c>
      <c r="C183" t="s">
        <v>87</v>
      </c>
      <c r="D183">
        <v>1168</v>
      </c>
      <c r="E183" t="s">
        <v>22</v>
      </c>
      <c r="F183" t="s">
        <v>22</v>
      </c>
      <c r="G183">
        <v>0</v>
      </c>
      <c r="H183">
        <v>1700</v>
      </c>
      <c r="I183">
        <v>1200</v>
      </c>
      <c r="J183">
        <v>250</v>
      </c>
      <c r="K183" t="s">
        <v>22</v>
      </c>
      <c r="L183" t="s">
        <v>22</v>
      </c>
      <c r="M183" t="s">
        <v>22</v>
      </c>
      <c r="N183" t="s">
        <v>183</v>
      </c>
    </row>
    <row r="184" spans="1:14" x14ac:dyDescent="0.25">
      <c r="A184">
        <v>183</v>
      </c>
      <c r="B184" t="s">
        <v>18</v>
      </c>
      <c r="C184" t="s">
        <v>37</v>
      </c>
      <c r="D184">
        <v>2441</v>
      </c>
      <c r="E184" t="s">
        <v>22</v>
      </c>
      <c r="F184" t="s">
        <v>22</v>
      </c>
      <c r="G184">
        <v>0</v>
      </c>
      <c r="H184">
        <v>2000</v>
      </c>
      <c r="I184">
        <v>2000</v>
      </c>
      <c r="J184">
        <v>250</v>
      </c>
      <c r="K184" t="s">
        <v>22</v>
      </c>
      <c r="L184" t="s">
        <v>22</v>
      </c>
      <c r="M184" t="s">
        <v>22</v>
      </c>
      <c r="N184" t="s">
        <v>183</v>
      </c>
    </row>
    <row r="185" spans="1:14" x14ac:dyDescent="0.25">
      <c r="A185">
        <v>184</v>
      </c>
      <c r="B185" t="s">
        <v>18</v>
      </c>
      <c r="C185" t="s">
        <v>29</v>
      </c>
      <c r="D185">
        <v>6759</v>
      </c>
      <c r="E185" t="s">
        <v>22</v>
      </c>
      <c r="F185" t="s">
        <v>22</v>
      </c>
      <c r="G185">
        <v>375</v>
      </c>
      <c r="H185">
        <v>3500</v>
      </c>
      <c r="I185">
        <v>3500</v>
      </c>
      <c r="J185">
        <v>250</v>
      </c>
      <c r="K185" t="s">
        <v>22</v>
      </c>
      <c r="L185" t="s">
        <v>22</v>
      </c>
      <c r="M185" t="s">
        <v>22</v>
      </c>
      <c r="N185" t="s">
        <v>183</v>
      </c>
    </row>
    <row r="186" spans="1:14" x14ac:dyDescent="0.25">
      <c r="A186">
        <v>185</v>
      </c>
      <c r="B186" t="s">
        <v>18</v>
      </c>
      <c r="C186" t="s">
        <v>35</v>
      </c>
      <c r="D186">
        <v>3757</v>
      </c>
      <c r="E186" t="s">
        <v>22</v>
      </c>
      <c r="F186" t="s">
        <v>22</v>
      </c>
      <c r="G186">
        <v>375</v>
      </c>
      <c r="H186">
        <v>2850</v>
      </c>
      <c r="I186">
        <v>2850</v>
      </c>
      <c r="J186">
        <v>250</v>
      </c>
      <c r="K186" t="s">
        <v>22</v>
      </c>
      <c r="L186" t="s">
        <v>22</v>
      </c>
      <c r="M186" t="s">
        <v>22</v>
      </c>
      <c r="N186" t="s">
        <v>183</v>
      </c>
    </row>
    <row r="187" spans="1:14" x14ac:dyDescent="0.25">
      <c r="A187">
        <v>186</v>
      </c>
      <c r="B187" t="s">
        <v>18</v>
      </c>
      <c r="C187" t="s">
        <v>31</v>
      </c>
      <c r="D187">
        <v>2281</v>
      </c>
      <c r="E187" t="s">
        <v>22</v>
      </c>
      <c r="F187" t="s">
        <v>22</v>
      </c>
      <c r="G187">
        <v>0</v>
      </c>
      <c r="H187">
        <v>2000</v>
      </c>
      <c r="I187">
        <v>2000</v>
      </c>
      <c r="J187">
        <v>250</v>
      </c>
      <c r="K187" t="s">
        <v>22</v>
      </c>
      <c r="L187" t="s">
        <v>22</v>
      </c>
      <c r="M187" t="s">
        <v>22</v>
      </c>
      <c r="N187" t="s">
        <v>183</v>
      </c>
    </row>
    <row r="188" spans="1:14" x14ac:dyDescent="0.25">
      <c r="A188">
        <v>187</v>
      </c>
      <c r="B188" t="s">
        <v>18</v>
      </c>
      <c r="C188" t="s">
        <v>35</v>
      </c>
      <c r="D188">
        <v>3757</v>
      </c>
      <c r="E188" t="s">
        <v>22</v>
      </c>
      <c r="F188" t="s">
        <v>22</v>
      </c>
      <c r="G188">
        <v>375</v>
      </c>
      <c r="H188">
        <v>2850</v>
      </c>
      <c r="I188">
        <v>2850</v>
      </c>
      <c r="J188">
        <v>250</v>
      </c>
      <c r="K188" t="s">
        <v>22</v>
      </c>
      <c r="L188" t="s">
        <v>22</v>
      </c>
      <c r="M188" t="s">
        <v>22</v>
      </c>
      <c r="N188" t="s">
        <v>183</v>
      </c>
    </row>
    <row r="189" spans="1:14" x14ac:dyDescent="0.25">
      <c r="A189">
        <v>188</v>
      </c>
      <c r="B189" t="s">
        <v>18</v>
      </c>
      <c r="C189" t="s">
        <v>37</v>
      </c>
      <c r="D189">
        <v>2441</v>
      </c>
      <c r="E189" t="s">
        <v>22</v>
      </c>
      <c r="F189" t="s">
        <v>22</v>
      </c>
      <c r="G189">
        <v>0</v>
      </c>
      <c r="H189">
        <v>2000</v>
      </c>
      <c r="I189">
        <v>2000</v>
      </c>
      <c r="J189">
        <v>250</v>
      </c>
      <c r="K189" t="s">
        <v>22</v>
      </c>
      <c r="L189" t="s">
        <v>22</v>
      </c>
      <c r="M189" t="s">
        <v>22</v>
      </c>
      <c r="N189" t="s">
        <v>183</v>
      </c>
    </row>
    <row r="190" spans="1:14" x14ac:dyDescent="0.25">
      <c r="A190">
        <v>189</v>
      </c>
      <c r="B190" t="s">
        <v>18</v>
      </c>
      <c r="C190" t="s">
        <v>52</v>
      </c>
      <c r="D190">
        <v>3295</v>
      </c>
      <c r="E190" t="s">
        <v>22</v>
      </c>
      <c r="F190" t="s">
        <v>22</v>
      </c>
      <c r="G190">
        <v>375</v>
      </c>
      <c r="H190">
        <v>2500</v>
      </c>
      <c r="I190">
        <v>2500</v>
      </c>
      <c r="J190">
        <v>250</v>
      </c>
      <c r="K190" t="s">
        <v>22</v>
      </c>
      <c r="L190" t="s">
        <v>22</v>
      </c>
      <c r="M190" t="s">
        <v>22</v>
      </c>
      <c r="N190" t="s">
        <v>183</v>
      </c>
    </row>
    <row r="191" spans="1:14" x14ac:dyDescent="0.25">
      <c r="A191">
        <v>190</v>
      </c>
      <c r="B191" t="s">
        <v>18</v>
      </c>
      <c r="C191" t="s">
        <v>52</v>
      </c>
      <c r="D191">
        <v>3295</v>
      </c>
      <c r="E191" t="s">
        <v>22</v>
      </c>
      <c r="F191" t="s">
        <v>22</v>
      </c>
      <c r="G191">
        <v>375</v>
      </c>
      <c r="H191">
        <v>2500</v>
      </c>
      <c r="I191">
        <v>2500</v>
      </c>
      <c r="J191">
        <v>250</v>
      </c>
      <c r="K191" t="s">
        <v>22</v>
      </c>
      <c r="L191" t="s">
        <v>22</v>
      </c>
      <c r="M191" t="s">
        <v>22</v>
      </c>
      <c r="N191" t="s">
        <v>183</v>
      </c>
    </row>
    <row r="192" spans="1:14" x14ac:dyDescent="0.25">
      <c r="A192">
        <v>191</v>
      </c>
      <c r="B192" t="s">
        <v>18</v>
      </c>
      <c r="C192" t="s">
        <v>33</v>
      </c>
      <c r="D192">
        <v>10261</v>
      </c>
      <c r="E192" t="s">
        <v>22</v>
      </c>
      <c r="F192" t="s">
        <v>22</v>
      </c>
      <c r="G192">
        <v>375</v>
      </c>
      <c r="H192">
        <v>5000</v>
      </c>
      <c r="I192">
        <v>5000</v>
      </c>
      <c r="J192">
        <v>250</v>
      </c>
      <c r="K192" t="s">
        <v>22</v>
      </c>
      <c r="L192" t="s">
        <v>22</v>
      </c>
      <c r="M192" t="s">
        <v>22</v>
      </c>
      <c r="N192" t="s">
        <v>183</v>
      </c>
    </row>
    <row r="193" spans="1:14" x14ac:dyDescent="0.25">
      <c r="A193">
        <v>192</v>
      </c>
      <c r="B193" t="s">
        <v>18</v>
      </c>
      <c r="C193" t="s">
        <v>20</v>
      </c>
      <c r="D193">
        <v>5835</v>
      </c>
      <c r="E193" t="s">
        <v>22</v>
      </c>
      <c r="F193" t="s">
        <v>22</v>
      </c>
      <c r="G193">
        <v>375</v>
      </c>
      <c r="H193">
        <v>3000</v>
      </c>
      <c r="I193">
        <v>3000</v>
      </c>
      <c r="J193">
        <v>250</v>
      </c>
      <c r="K193" t="s">
        <v>22</v>
      </c>
      <c r="L193" t="s">
        <v>22</v>
      </c>
      <c r="M193" t="s">
        <v>22</v>
      </c>
      <c r="N193" t="s">
        <v>183</v>
      </c>
    </row>
    <row r="194" spans="1:14" x14ac:dyDescent="0.25">
      <c r="A194">
        <v>193</v>
      </c>
      <c r="B194" t="s">
        <v>18</v>
      </c>
      <c r="C194" t="s">
        <v>33</v>
      </c>
      <c r="D194">
        <v>10261</v>
      </c>
      <c r="E194" t="s">
        <v>22</v>
      </c>
      <c r="F194" t="s">
        <v>22</v>
      </c>
      <c r="G194">
        <v>375</v>
      </c>
      <c r="H194">
        <v>5000</v>
      </c>
      <c r="I194">
        <v>5000</v>
      </c>
      <c r="J194">
        <v>250</v>
      </c>
      <c r="K194" t="s">
        <v>22</v>
      </c>
      <c r="L194" t="s">
        <v>22</v>
      </c>
      <c r="M194" t="s">
        <v>22</v>
      </c>
      <c r="N194" t="s">
        <v>183</v>
      </c>
    </row>
    <row r="195" spans="1:14" x14ac:dyDescent="0.25">
      <c r="A195">
        <v>194</v>
      </c>
      <c r="B195" t="s">
        <v>18</v>
      </c>
      <c r="C195" t="s">
        <v>20</v>
      </c>
      <c r="D195">
        <v>5835</v>
      </c>
      <c r="E195" t="s">
        <v>22</v>
      </c>
      <c r="F195" t="s">
        <v>22</v>
      </c>
      <c r="G195">
        <v>375</v>
      </c>
      <c r="H195">
        <v>3000</v>
      </c>
      <c r="I195">
        <v>4548.3900000000003</v>
      </c>
      <c r="J195">
        <v>250</v>
      </c>
      <c r="K195" t="s">
        <v>22</v>
      </c>
      <c r="L195" t="s">
        <v>22</v>
      </c>
      <c r="M195" t="s">
        <v>22</v>
      </c>
      <c r="N195" t="s">
        <v>183</v>
      </c>
    </row>
    <row r="196" spans="1:14" x14ac:dyDescent="0.25">
      <c r="A196">
        <v>195</v>
      </c>
      <c r="B196" t="s">
        <v>18</v>
      </c>
      <c r="C196" t="s">
        <v>52</v>
      </c>
      <c r="D196">
        <v>3295</v>
      </c>
      <c r="E196" t="s">
        <v>22</v>
      </c>
      <c r="F196" t="s">
        <v>22</v>
      </c>
      <c r="G196">
        <v>375</v>
      </c>
      <c r="H196">
        <v>2500</v>
      </c>
      <c r="I196">
        <v>3790.3199999999997</v>
      </c>
      <c r="J196">
        <v>250</v>
      </c>
      <c r="K196" t="s">
        <v>22</v>
      </c>
      <c r="L196" t="s">
        <v>22</v>
      </c>
      <c r="M196" t="s">
        <v>22</v>
      </c>
      <c r="N196" t="s">
        <v>183</v>
      </c>
    </row>
    <row r="197" spans="1:14" x14ac:dyDescent="0.25">
      <c r="A197">
        <v>196</v>
      </c>
      <c r="B197" t="s">
        <v>18</v>
      </c>
      <c r="C197" t="s">
        <v>52</v>
      </c>
      <c r="D197">
        <v>3295</v>
      </c>
      <c r="E197" t="s">
        <v>22</v>
      </c>
      <c r="F197" t="s">
        <v>22</v>
      </c>
      <c r="G197">
        <v>375</v>
      </c>
      <c r="H197">
        <v>2500</v>
      </c>
      <c r="I197">
        <v>2500</v>
      </c>
      <c r="J197">
        <v>250</v>
      </c>
      <c r="K197" t="s">
        <v>22</v>
      </c>
      <c r="L197" t="s">
        <v>22</v>
      </c>
      <c r="M197" t="s">
        <v>22</v>
      </c>
      <c r="N197" t="s">
        <v>183</v>
      </c>
    </row>
    <row r="198" spans="1:14" x14ac:dyDescent="0.25">
      <c r="A198">
        <v>197</v>
      </c>
      <c r="B198" t="s">
        <v>18</v>
      </c>
      <c r="C198" t="s">
        <v>37</v>
      </c>
      <c r="D198">
        <v>2441</v>
      </c>
      <c r="E198" t="s">
        <v>22</v>
      </c>
      <c r="F198" t="s">
        <v>22</v>
      </c>
      <c r="G198" t="s">
        <v>22</v>
      </c>
      <c r="H198">
        <v>2000</v>
      </c>
      <c r="I198">
        <v>1000</v>
      </c>
      <c r="J198">
        <v>250</v>
      </c>
      <c r="K198" t="s">
        <v>22</v>
      </c>
      <c r="L198" t="s">
        <v>22</v>
      </c>
      <c r="M198" t="s">
        <v>22</v>
      </c>
      <c r="N198" t="s">
        <v>183</v>
      </c>
    </row>
    <row r="199" spans="1:14" x14ac:dyDescent="0.25">
      <c r="A199">
        <v>198</v>
      </c>
      <c r="B199" t="s">
        <v>18</v>
      </c>
      <c r="C199" t="s">
        <v>33</v>
      </c>
      <c r="D199">
        <v>10261</v>
      </c>
      <c r="E199" t="s">
        <v>22</v>
      </c>
      <c r="F199" t="s">
        <v>22</v>
      </c>
      <c r="G199">
        <v>375</v>
      </c>
      <c r="H199">
        <v>5000</v>
      </c>
      <c r="I199">
        <v>2500</v>
      </c>
      <c r="J199">
        <v>250</v>
      </c>
      <c r="K199" t="s">
        <v>22</v>
      </c>
      <c r="L199" t="s">
        <v>22</v>
      </c>
      <c r="M199" t="s">
        <v>22</v>
      </c>
      <c r="N199" t="s">
        <v>183</v>
      </c>
    </row>
    <row r="200" spans="1:14" x14ac:dyDescent="0.25">
      <c r="A200">
        <v>199</v>
      </c>
      <c r="B200" t="s">
        <v>18</v>
      </c>
      <c r="C200" t="s">
        <v>20</v>
      </c>
      <c r="D200">
        <v>5835</v>
      </c>
      <c r="E200" t="s">
        <v>22</v>
      </c>
      <c r="F200" t="s">
        <v>22</v>
      </c>
      <c r="G200">
        <v>375</v>
      </c>
      <c r="H200">
        <v>3000</v>
      </c>
      <c r="I200">
        <v>1500</v>
      </c>
      <c r="J200">
        <v>250</v>
      </c>
      <c r="K200" t="s">
        <v>22</v>
      </c>
      <c r="L200" t="s">
        <v>22</v>
      </c>
      <c r="M200" t="s">
        <v>22</v>
      </c>
      <c r="N200" t="s">
        <v>183</v>
      </c>
    </row>
    <row r="201" spans="1:14" x14ac:dyDescent="0.25">
      <c r="A201">
        <v>200</v>
      </c>
      <c r="B201" t="s">
        <v>18</v>
      </c>
      <c r="C201" t="s">
        <v>37</v>
      </c>
      <c r="D201">
        <v>2441</v>
      </c>
      <c r="E201" t="s">
        <v>22</v>
      </c>
      <c r="F201" t="s">
        <v>22</v>
      </c>
      <c r="G201" t="s">
        <v>22</v>
      </c>
      <c r="H201">
        <v>2000</v>
      </c>
      <c r="I201" t="s">
        <v>22</v>
      </c>
      <c r="J201">
        <v>250</v>
      </c>
      <c r="K201" t="s">
        <v>22</v>
      </c>
      <c r="L201" t="s">
        <v>22</v>
      </c>
      <c r="M201" t="s">
        <v>22</v>
      </c>
      <c r="N201" t="s">
        <v>183</v>
      </c>
    </row>
    <row r="202" spans="1:14" x14ac:dyDescent="0.25">
      <c r="A202">
        <v>201</v>
      </c>
      <c r="B202" t="s">
        <v>18</v>
      </c>
      <c r="C202" t="s">
        <v>76</v>
      </c>
      <c r="D202">
        <v>1105</v>
      </c>
      <c r="E202" t="s">
        <v>22</v>
      </c>
      <c r="F202" t="s">
        <v>22</v>
      </c>
      <c r="G202" t="s">
        <v>22</v>
      </c>
      <c r="H202">
        <v>1700</v>
      </c>
      <c r="I202">
        <v>850</v>
      </c>
      <c r="J202">
        <v>250</v>
      </c>
      <c r="K202" t="s">
        <v>22</v>
      </c>
      <c r="L202" t="s">
        <v>22</v>
      </c>
      <c r="M202" t="s">
        <v>22</v>
      </c>
      <c r="N202" t="s">
        <v>183</v>
      </c>
    </row>
    <row r="203" spans="1:14" x14ac:dyDescent="0.25">
      <c r="A203">
        <v>202</v>
      </c>
      <c r="B203" t="s">
        <v>18</v>
      </c>
      <c r="C203" t="s">
        <v>37</v>
      </c>
      <c r="D203">
        <v>2441</v>
      </c>
      <c r="E203" t="s">
        <v>22</v>
      </c>
      <c r="F203" t="s">
        <v>22</v>
      </c>
      <c r="G203" t="s">
        <v>22</v>
      </c>
      <c r="H203">
        <v>2000</v>
      </c>
      <c r="I203">
        <v>1000</v>
      </c>
      <c r="J203">
        <v>250</v>
      </c>
      <c r="K203" t="s">
        <v>22</v>
      </c>
      <c r="L203" t="s">
        <v>22</v>
      </c>
      <c r="M203" t="s">
        <v>22</v>
      </c>
      <c r="N203" t="s">
        <v>183</v>
      </c>
    </row>
    <row r="204" spans="1:14" x14ac:dyDescent="0.25">
      <c r="A204">
        <v>203</v>
      </c>
      <c r="B204" t="s">
        <v>18</v>
      </c>
      <c r="C204" t="s">
        <v>35</v>
      </c>
      <c r="D204">
        <v>3757</v>
      </c>
      <c r="E204" t="s">
        <v>22</v>
      </c>
      <c r="F204" t="s">
        <v>22</v>
      </c>
      <c r="G204">
        <v>375</v>
      </c>
      <c r="H204">
        <v>2850</v>
      </c>
      <c r="I204">
        <v>1425</v>
      </c>
      <c r="J204">
        <v>250</v>
      </c>
      <c r="K204" t="s">
        <v>22</v>
      </c>
      <c r="L204" t="s">
        <v>22</v>
      </c>
      <c r="M204" t="s">
        <v>22</v>
      </c>
      <c r="N204" t="s">
        <v>183</v>
      </c>
    </row>
    <row r="205" spans="1:14" x14ac:dyDescent="0.25">
      <c r="A205">
        <v>204</v>
      </c>
      <c r="B205" t="s">
        <v>18</v>
      </c>
      <c r="C205" t="s">
        <v>29</v>
      </c>
      <c r="D205">
        <v>6759</v>
      </c>
      <c r="E205" t="s">
        <v>22</v>
      </c>
      <c r="F205" t="s">
        <v>22</v>
      </c>
      <c r="G205">
        <v>375</v>
      </c>
      <c r="H205">
        <v>3500</v>
      </c>
      <c r="I205">
        <v>1750</v>
      </c>
      <c r="J205">
        <v>250</v>
      </c>
      <c r="K205" t="s">
        <v>22</v>
      </c>
      <c r="L205" t="s">
        <v>22</v>
      </c>
      <c r="M205" t="s">
        <v>22</v>
      </c>
      <c r="N205" t="s">
        <v>183</v>
      </c>
    </row>
    <row r="206" spans="1:14" x14ac:dyDescent="0.25">
      <c r="A206">
        <v>205</v>
      </c>
      <c r="B206" t="s">
        <v>18</v>
      </c>
      <c r="C206" t="s">
        <v>136</v>
      </c>
      <c r="D206">
        <v>6759</v>
      </c>
      <c r="E206" t="s">
        <v>22</v>
      </c>
      <c r="F206" t="s">
        <v>22</v>
      </c>
      <c r="G206">
        <v>375</v>
      </c>
      <c r="H206">
        <v>3500</v>
      </c>
      <c r="I206" t="s">
        <v>22</v>
      </c>
      <c r="J206">
        <v>250</v>
      </c>
      <c r="K206" t="s">
        <v>22</v>
      </c>
      <c r="L206" t="s">
        <v>22</v>
      </c>
      <c r="M206" t="s">
        <v>22</v>
      </c>
      <c r="N206" t="s">
        <v>183</v>
      </c>
    </row>
    <row r="207" spans="1:14" x14ac:dyDescent="0.25">
      <c r="A207">
        <v>206</v>
      </c>
      <c r="B207" t="s">
        <v>18</v>
      </c>
      <c r="C207" t="s">
        <v>20</v>
      </c>
      <c r="D207">
        <v>5835</v>
      </c>
      <c r="E207" t="s">
        <v>22</v>
      </c>
      <c r="F207" t="s">
        <v>22</v>
      </c>
      <c r="G207">
        <v>375</v>
      </c>
      <c r="H207">
        <v>3000</v>
      </c>
      <c r="I207" t="s">
        <v>22</v>
      </c>
      <c r="J207">
        <v>250</v>
      </c>
      <c r="K207" t="s">
        <v>22</v>
      </c>
      <c r="L207" t="s">
        <v>22</v>
      </c>
      <c r="M207" t="s">
        <v>22</v>
      </c>
      <c r="N207" t="s">
        <v>183</v>
      </c>
    </row>
    <row r="208" spans="1:14" x14ac:dyDescent="0.25">
      <c r="A208">
        <v>207</v>
      </c>
      <c r="B208" t="s">
        <v>18</v>
      </c>
      <c r="C208" t="s">
        <v>139</v>
      </c>
      <c r="D208">
        <v>6297</v>
      </c>
      <c r="E208" t="s">
        <v>22</v>
      </c>
      <c r="F208" t="s">
        <v>22</v>
      </c>
      <c r="G208">
        <v>375</v>
      </c>
      <c r="H208">
        <v>3000</v>
      </c>
      <c r="I208" t="s">
        <v>22</v>
      </c>
      <c r="J208">
        <v>250</v>
      </c>
      <c r="K208" t="s">
        <v>22</v>
      </c>
      <c r="L208" t="s">
        <v>22</v>
      </c>
      <c r="M208" t="s">
        <v>22</v>
      </c>
      <c r="N208" t="s">
        <v>183</v>
      </c>
    </row>
    <row r="209" spans="1:14" x14ac:dyDescent="0.25">
      <c r="A209">
        <v>208</v>
      </c>
      <c r="B209" t="s">
        <v>18</v>
      </c>
      <c r="C209" t="s">
        <v>56</v>
      </c>
      <c r="D209">
        <v>1960</v>
      </c>
      <c r="E209" t="s">
        <v>22</v>
      </c>
      <c r="F209" t="s">
        <v>22</v>
      </c>
      <c r="G209" t="s">
        <v>22</v>
      </c>
      <c r="H209">
        <v>2000</v>
      </c>
      <c r="I209" t="s">
        <v>22</v>
      </c>
      <c r="J209">
        <v>250</v>
      </c>
      <c r="K209" t="s">
        <v>22</v>
      </c>
      <c r="L209" t="s">
        <v>22</v>
      </c>
      <c r="M209" t="s">
        <v>22</v>
      </c>
      <c r="N209" t="s">
        <v>183</v>
      </c>
    </row>
    <row r="210" spans="1:14" x14ac:dyDescent="0.25">
      <c r="A210">
        <v>209</v>
      </c>
      <c r="B210" t="s">
        <v>18</v>
      </c>
      <c r="C210" t="s">
        <v>31</v>
      </c>
      <c r="D210">
        <v>2281</v>
      </c>
      <c r="E210" t="s">
        <v>22</v>
      </c>
      <c r="F210" t="s">
        <v>22</v>
      </c>
      <c r="G210" t="s">
        <v>22</v>
      </c>
      <c r="H210">
        <v>2000</v>
      </c>
      <c r="I210" t="s">
        <v>22</v>
      </c>
      <c r="J210">
        <v>250</v>
      </c>
      <c r="K210" t="s">
        <v>22</v>
      </c>
      <c r="L210" t="s">
        <v>22</v>
      </c>
      <c r="M210" t="s">
        <v>22</v>
      </c>
      <c r="N210" t="s">
        <v>183</v>
      </c>
    </row>
    <row r="211" spans="1:14" x14ac:dyDescent="0.25">
      <c r="A211">
        <v>210</v>
      </c>
      <c r="B211" t="s">
        <v>18</v>
      </c>
      <c r="C211" t="s">
        <v>29</v>
      </c>
      <c r="D211">
        <v>3379.5</v>
      </c>
      <c r="E211" t="s">
        <v>22</v>
      </c>
      <c r="F211" t="s">
        <v>22</v>
      </c>
      <c r="G211">
        <v>187.5</v>
      </c>
      <c r="H211">
        <v>1750</v>
      </c>
      <c r="I211" t="s">
        <v>22</v>
      </c>
      <c r="J211">
        <v>125</v>
      </c>
      <c r="K211" t="s">
        <v>22</v>
      </c>
      <c r="L211" t="s">
        <v>22</v>
      </c>
      <c r="M211" t="s">
        <v>22</v>
      </c>
      <c r="N211" t="s">
        <v>183</v>
      </c>
    </row>
    <row r="212" spans="1:14" x14ac:dyDescent="0.25">
      <c r="A212">
        <v>211</v>
      </c>
      <c r="B212" t="s">
        <v>18</v>
      </c>
      <c r="C212" t="s">
        <v>20</v>
      </c>
      <c r="D212">
        <v>2917.5</v>
      </c>
      <c r="E212" t="s">
        <v>22</v>
      </c>
      <c r="F212" t="s">
        <v>22</v>
      </c>
      <c r="G212">
        <v>187.5</v>
      </c>
      <c r="H212">
        <v>1500</v>
      </c>
      <c r="I212" t="s">
        <v>22</v>
      </c>
      <c r="J212">
        <v>125</v>
      </c>
      <c r="K212" t="s">
        <v>22</v>
      </c>
      <c r="L212" t="s">
        <v>22</v>
      </c>
      <c r="M212" t="s">
        <v>22</v>
      </c>
      <c r="N212" t="s">
        <v>183</v>
      </c>
    </row>
    <row r="213" spans="1:14" x14ac:dyDescent="0.25">
      <c r="A213">
        <v>212</v>
      </c>
      <c r="B213" t="s">
        <v>18</v>
      </c>
      <c r="C213" t="s">
        <v>20</v>
      </c>
      <c r="D213">
        <v>2917.5</v>
      </c>
      <c r="E213" t="s">
        <v>22</v>
      </c>
      <c r="F213" t="s">
        <v>22</v>
      </c>
      <c r="G213">
        <v>187.5</v>
      </c>
      <c r="H213">
        <v>1500</v>
      </c>
      <c r="I213" t="s">
        <v>22</v>
      </c>
      <c r="J213">
        <v>125</v>
      </c>
      <c r="K213" t="s">
        <v>22</v>
      </c>
      <c r="L213" t="s">
        <v>22</v>
      </c>
      <c r="M213" t="s">
        <v>22</v>
      </c>
      <c r="N213" t="s">
        <v>183</v>
      </c>
    </row>
    <row r="214" spans="1:14" x14ac:dyDescent="0.25">
      <c r="A214">
        <v>213</v>
      </c>
      <c r="B214" t="s">
        <v>18</v>
      </c>
      <c r="C214" t="s">
        <v>35</v>
      </c>
      <c r="D214">
        <v>1878.5</v>
      </c>
      <c r="E214" t="s">
        <v>22</v>
      </c>
      <c r="F214" t="s">
        <v>22</v>
      </c>
      <c r="G214">
        <v>187.5</v>
      </c>
      <c r="H214">
        <v>1425</v>
      </c>
      <c r="I214" t="s">
        <v>22</v>
      </c>
      <c r="J214">
        <v>125</v>
      </c>
      <c r="K214" t="s">
        <v>22</v>
      </c>
      <c r="L214" t="s">
        <v>22</v>
      </c>
      <c r="M214" t="s">
        <v>22</v>
      </c>
      <c r="N214" t="s">
        <v>183</v>
      </c>
    </row>
    <row r="215" spans="1:14" x14ac:dyDescent="0.25">
      <c r="A215">
        <v>214</v>
      </c>
      <c r="B215" t="s">
        <v>18</v>
      </c>
      <c r="C215" t="s">
        <v>35</v>
      </c>
      <c r="D215">
        <v>3631.77</v>
      </c>
      <c r="E215" t="s">
        <v>22</v>
      </c>
      <c r="F215" t="s">
        <v>22</v>
      </c>
      <c r="G215">
        <v>362.5</v>
      </c>
      <c r="H215">
        <v>2755</v>
      </c>
      <c r="I215" t="s">
        <v>22</v>
      </c>
      <c r="J215">
        <v>241.67</v>
      </c>
      <c r="K215" t="s">
        <v>22</v>
      </c>
      <c r="L215" t="s">
        <v>22</v>
      </c>
      <c r="M215" t="s">
        <v>22</v>
      </c>
      <c r="N215" t="s">
        <v>183</v>
      </c>
    </row>
    <row r="216" spans="1:14" x14ac:dyDescent="0.25">
      <c r="A216">
        <v>215</v>
      </c>
      <c r="B216" t="s">
        <v>18</v>
      </c>
      <c r="C216" t="s">
        <v>37</v>
      </c>
      <c r="D216">
        <v>1220.5</v>
      </c>
      <c r="E216" t="s">
        <v>22</v>
      </c>
      <c r="F216" t="s">
        <v>22</v>
      </c>
      <c r="G216" t="s">
        <v>22</v>
      </c>
      <c r="H216">
        <v>1000</v>
      </c>
      <c r="I216" t="s">
        <v>22</v>
      </c>
      <c r="J216">
        <v>125</v>
      </c>
      <c r="K216" t="s">
        <v>22</v>
      </c>
      <c r="L216" t="s">
        <v>22</v>
      </c>
      <c r="M216" t="s">
        <v>22</v>
      </c>
      <c r="N216" t="s">
        <v>183</v>
      </c>
    </row>
    <row r="217" spans="1:14" x14ac:dyDescent="0.25">
      <c r="A217">
        <v>216</v>
      </c>
      <c r="B217" t="s">
        <v>18</v>
      </c>
      <c r="C217" t="s">
        <v>29</v>
      </c>
      <c r="D217">
        <v>3379.5</v>
      </c>
      <c r="E217" t="s">
        <v>22</v>
      </c>
      <c r="F217" t="s">
        <v>22</v>
      </c>
      <c r="G217">
        <v>187.5</v>
      </c>
      <c r="H217">
        <v>1750</v>
      </c>
      <c r="I217" t="s">
        <v>22</v>
      </c>
      <c r="J217">
        <v>125</v>
      </c>
      <c r="K217" t="s">
        <v>22</v>
      </c>
      <c r="L217" t="s">
        <v>22</v>
      </c>
      <c r="M217" t="s">
        <v>22</v>
      </c>
      <c r="N217" t="s">
        <v>183</v>
      </c>
    </row>
    <row r="218" spans="1:14" x14ac:dyDescent="0.25">
      <c r="A218">
        <v>217</v>
      </c>
      <c r="B218" t="s">
        <v>18</v>
      </c>
      <c r="C218" t="s">
        <v>37</v>
      </c>
      <c r="D218">
        <v>2359.63</v>
      </c>
      <c r="E218" t="s">
        <v>22</v>
      </c>
      <c r="F218" t="s">
        <v>22</v>
      </c>
      <c r="G218" t="s">
        <v>22</v>
      </c>
      <c r="H218">
        <v>1933.33</v>
      </c>
      <c r="I218" t="s">
        <v>22</v>
      </c>
      <c r="J218">
        <v>241.67</v>
      </c>
      <c r="K218" t="s">
        <v>22</v>
      </c>
      <c r="L218" t="s">
        <v>22</v>
      </c>
      <c r="M218" t="s">
        <v>22</v>
      </c>
      <c r="N218" t="s">
        <v>183</v>
      </c>
    </row>
    <row r="219" spans="1:14" x14ac:dyDescent="0.25">
      <c r="A219">
        <v>218</v>
      </c>
      <c r="B219" t="s">
        <v>18</v>
      </c>
      <c r="C219" t="s">
        <v>37</v>
      </c>
      <c r="D219">
        <v>2992.19</v>
      </c>
      <c r="E219" t="s">
        <v>22</v>
      </c>
      <c r="F219" t="s">
        <v>22</v>
      </c>
      <c r="G219" t="s">
        <v>22</v>
      </c>
      <c r="H219">
        <v>2451.61</v>
      </c>
      <c r="I219">
        <v>2451.61</v>
      </c>
      <c r="J219">
        <v>306.45</v>
      </c>
      <c r="K219" t="s">
        <v>22</v>
      </c>
      <c r="L219" t="s">
        <v>22</v>
      </c>
      <c r="M219" t="s">
        <v>22</v>
      </c>
      <c r="N219" t="s">
        <v>183</v>
      </c>
    </row>
    <row r="220" spans="1:14" x14ac:dyDescent="0.25">
      <c r="A220">
        <v>219</v>
      </c>
      <c r="B220" t="s">
        <v>18</v>
      </c>
      <c r="C220" t="s">
        <v>56</v>
      </c>
      <c r="D220">
        <v>2465.81</v>
      </c>
      <c r="E220" t="s">
        <v>22</v>
      </c>
      <c r="F220" t="s">
        <v>22</v>
      </c>
      <c r="G220" t="s">
        <v>22</v>
      </c>
      <c r="H220">
        <v>2516.13</v>
      </c>
      <c r="I220">
        <v>2516.13</v>
      </c>
      <c r="J220">
        <v>314.52</v>
      </c>
      <c r="K220" t="s">
        <v>22</v>
      </c>
      <c r="L220" t="s">
        <v>22</v>
      </c>
      <c r="M220" t="s">
        <v>22</v>
      </c>
      <c r="N220" t="s">
        <v>183</v>
      </c>
    </row>
    <row r="221" spans="1:14" x14ac:dyDescent="0.25">
      <c r="A221">
        <v>220</v>
      </c>
      <c r="B221" t="s">
        <v>18</v>
      </c>
      <c r="C221" t="s">
        <v>35</v>
      </c>
      <c r="D221">
        <v>3631.77</v>
      </c>
      <c r="E221" t="s">
        <v>22</v>
      </c>
      <c r="F221" t="s">
        <v>22</v>
      </c>
      <c r="G221">
        <v>362.5</v>
      </c>
      <c r="H221">
        <v>2755</v>
      </c>
      <c r="I221" t="s">
        <v>22</v>
      </c>
      <c r="J221">
        <v>241.67</v>
      </c>
      <c r="K221" t="s">
        <v>22</v>
      </c>
      <c r="L221" t="s">
        <v>22</v>
      </c>
      <c r="M221" t="s">
        <v>22</v>
      </c>
      <c r="N221" t="s">
        <v>183</v>
      </c>
    </row>
    <row r="222" spans="1:14" x14ac:dyDescent="0.25">
      <c r="A222">
        <v>221</v>
      </c>
      <c r="B222" t="s">
        <v>18</v>
      </c>
      <c r="C222" t="s">
        <v>35</v>
      </c>
      <c r="D222">
        <v>3631.77</v>
      </c>
      <c r="E222" t="s">
        <v>22</v>
      </c>
      <c r="F222" t="s">
        <v>22</v>
      </c>
      <c r="G222">
        <v>362.5</v>
      </c>
      <c r="H222">
        <v>2755</v>
      </c>
      <c r="I222" t="s">
        <v>22</v>
      </c>
      <c r="J222">
        <v>241.67</v>
      </c>
      <c r="K222" t="s">
        <v>22</v>
      </c>
      <c r="L222" t="s">
        <v>22</v>
      </c>
      <c r="M222" t="s">
        <v>22</v>
      </c>
      <c r="N222" t="s">
        <v>183</v>
      </c>
    </row>
    <row r="223" spans="1:14" x14ac:dyDescent="0.25">
      <c r="A223">
        <v>222</v>
      </c>
      <c r="B223" t="s">
        <v>18</v>
      </c>
      <c r="C223" t="s">
        <v>56</v>
      </c>
      <c r="D223">
        <v>1894.67</v>
      </c>
      <c r="E223" t="s">
        <v>22</v>
      </c>
      <c r="F223" t="s">
        <v>22</v>
      </c>
      <c r="G223" t="s">
        <v>22</v>
      </c>
      <c r="H223">
        <v>1933.33</v>
      </c>
      <c r="I223" t="s">
        <v>22</v>
      </c>
      <c r="J223">
        <v>241.67</v>
      </c>
      <c r="K223" t="s">
        <v>22</v>
      </c>
      <c r="L223" t="s">
        <v>22</v>
      </c>
      <c r="M223" t="s">
        <v>22</v>
      </c>
      <c r="N223" t="s">
        <v>183</v>
      </c>
    </row>
    <row r="224" spans="1:14" x14ac:dyDescent="0.25">
      <c r="A224">
        <v>223</v>
      </c>
      <c r="B224" t="s">
        <v>18</v>
      </c>
      <c r="C224" t="s">
        <v>56</v>
      </c>
      <c r="D224">
        <v>1894.67</v>
      </c>
      <c r="E224" t="s">
        <v>22</v>
      </c>
      <c r="F224" t="s">
        <v>22</v>
      </c>
      <c r="G224" t="s">
        <v>22</v>
      </c>
      <c r="H224">
        <v>1933.33</v>
      </c>
      <c r="I224" t="s">
        <v>22</v>
      </c>
      <c r="J224">
        <v>241.67</v>
      </c>
      <c r="K224" t="s">
        <v>22</v>
      </c>
      <c r="L224" t="s">
        <v>22</v>
      </c>
      <c r="M224" t="s">
        <v>22</v>
      </c>
      <c r="N224" t="s">
        <v>183</v>
      </c>
    </row>
    <row r="225" spans="1:14" x14ac:dyDescent="0.25">
      <c r="A225">
        <v>224</v>
      </c>
      <c r="B225" t="s">
        <v>18</v>
      </c>
      <c r="C225" t="s">
        <v>139</v>
      </c>
      <c r="D225" t="s">
        <v>181</v>
      </c>
      <c r="N225" t="s">
        <v>183</v>
      </c>
    </row>
    <row r="226" spans="1:14" x14ac:dyDescent="0.25">
      <c r="A226">
        <v>225</v>
      </c>
      <c r="B226" t="s">
        <v>156</v>
      </c>
      <c r="C226" t="s">
        <v>158</v>
      </c>
      <c r="D226">
        <v>9000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>
        <v>250</v>
      </c>
      <c r="K226" t="s">
        <v>22</v>
      </c>
      <c r="L226" t="s">
        <v>22</v>
      </c>
      <c r="M226" t="s">
        <v>22</v>
      </c>
      <c r="N226" t="s">
        <v>183</v>
      </c>
    </row>
    <row r="227" spans="1:14" x14ac:dyDescent="0.25">
      <c r="A227">
        <v>226</v>
      </c>
      <c r="B227" t="s">
        <v>156</v>
      </c>
      <c r="C227" t="s">
        <v>160</v>
      </c>
      <c r="D227">
        <v>6800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>
        <v>250</v>
      </c>
      <c r="K227" t="s">
        <v>22</v>
      </c>
      <c r="L227" t="s">
        <v>22</v>
      </c>
      <c r="M227" t="s">
        <v>22</v>
      </c>
      <c r="N227" t="s">
        <v>183</v>
      </c>
    </row>
    <row r="228" spans="1:14" x14ac:dyDescent="0.25">
      <c r="A228">
        <v>227</v>
      </c>
      <c r="B228" t="s">
        <v>156</v>
      </c>
      <c r="C228" t="s">
        <v>158</v>
      </c>
      <c r="D228">
        <v>9000</v>
      </c>
      <c r="E228" t="s">
        <v>22</v>
      </c>
      <c r="F228" t="s">
        <v>22</v>
      </c>
      <c r="G228" t="s">
        <v>22</v>
      </c>
      <c r="H228" t="s">
        <v>22</v>
      </c>
      <c r="I228" t="s">
        <v>22</v>
      </c>
      <c r="J228">
        <v>250</v>
      </c>
      <c r="K228" t="s">
        <v>22</v>
      </c>
      <c r="L228" t="s">
        <v>22</v>
      </c>
      <c r="M228" t="s">
        <v>22</v>
      </c>
      <c r="N228" t="s">
        <v>183</v>
      </c>
    </row>
    <row r="229" spans="1:14" x14ac:dyDescent="0.25">
      <c r="A229">
        <v>228</v>
      </c>
      <c r="B229" t="s">
        <v>156</v>
      </c>
      <c r="C229" t="s">
        <v>163</v>
      </c>
      <c r="D229">
        <v>6800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>
        <v>250</v>
      </c>
      <c r="K229" t="s">
        <v>22</v>
      </c>
      <c r="M229" t="s">
        <v>22</v>
      </c>
      <c r="N229" t="s">
        <v>183</v>
      </c>
    </row>
    <row r="230" spans="1:14" x14ac:dyDescent="0.25">
      <c r="A230">
        <v>229</v>
      </c>
      <c r="B230" t="s">
        <v>156</v>
      </c>
      <c r="C230" t="s">
        <v>165</v>
      </c>
      <c r="D230">
        <v>6800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>
        <v>250</v>
      </c>
      <c r="K230" t="s">
        <v>22</v>
      </c>
      <c r="L230" t="s">
        <v>22</v>
      </c>
      <c r="M230" t="s">
        <v>22</v>
      </c>
      <c r="N230" t="s">
        <v>183</v>
      </c>
    </row>
    <row r="231" spans="1:14" x14ac:dyDescent="0.25">
      <c r="A231">
        <v>230</v>
      </c>
      <c r="B231" t="s">
        <v>156</v>
      </c>
      <c r="C231" t="s">
        <v>165</v>
      </c>
      <c r="D231">
        <v>6800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>
        <v>250</v>
      </c>
      <c r="K231" t="s">
        <v>22</v>
      </c>
      <c r="L231" t="s">
        <v>22</v>
      </c>
      <c r="M231" t="s">
        <v>22</v>
      </c>
      <c r="N231" t="s">
        <v>183</v>
      </c>
    </row>
    <row r="232" spans="1:14" x14ac:dyDescent="0.25">
      <c r="A232">
        <v>231</v>
      </c>
      <c r="B232" t="s">
        <v>156</v>
      </c>
      <c r="C232" t="s">
        <v>163</v>
      </c>
      <c r="D232">
        <v>6800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>
        <v>250</v>
      </c>
      <c r="K232" t="s">
        <v>22</v>
      </c>
      <c r="L232" t="s">
        <v>22</v>
      </c>
      <c r="M232" t="s">
        <v>22</v>
      </c>
      <c r="N232" t="s">
        <v>183</v>
      </c>
    </row>
    <row r="233" spans="1:14" x14ac:dyDescent="0.25">
      <c r="A233">
        <v>232</v>
      </c>
      <c r="B233" t="s">
        <v>156</v>
      </c>
      <c r="C233" t="s">
        <v>160</v>
      </c>
      <c r="D233">
        <v>6800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>
        <v>250</v>
      </c>
      <c r="K233" t="s">
        <v>22</v>
      </c>
      <c r="L233" t="s">
        <v>169</v>
      </c>
      <c r="M233" t="s">
        <v>22</v>
      </c>
      <c r="N233" t="s">
        <v>183</v>
      </c>
    </row>
    <row r="234" spans="1:14" x14ac:dyDescent="0.25">
      <c r="A234">
        <v>233</v>
      </c>
      <c r="B234" t="s">
        <v>156</v>
      </c>
      <c r="C234" t="s">
        <v>171</v>
      </c>
      <c r="D234">
        <v>9000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>
        <v>250</v>
      </c>
      <c r="K234" t="s">
        <v>22</v>
      </c>
      <c r="L234" t="s">
        <v>169</v>
      </c>
      <c r="M234" t="s">
        <v>22</v>
      </c>
      <c r="N234" t="s">
        <v>183</v>
      </c>
    </row>
    <row r="235" spans="1:14" x14ac:dyDescent="0.25">
      <c r="A235">
        <v>234</v>
      </c>
      <c r="B235" t="s">
        <v>18</v>
      </c>
      <c r="C235" t="s">
        <v>20</v>
      </c>
      <c r="D235">
        <v>5835</v>
      </c>
      <c r="E235" t="s">
        <v>22</v>
      </c>
      <c r="F235" t="s">
        <v>22</v>
      </c>
      <c r="G235">
        <v>375</v>
      </c>
      <c r="H235">
        <v>3000</v>
      </c>
      <c r="I235">
        <v>3000</v>
      </c>
      <c r="J235">
        <v>250</v>
      </c>
      <c r="K235" t="s">
        <v>22</v>
      </c>
      <c r="L235" t="s">
        <v>22</v>
      </c>
      <c r="M235" t="s">
        <v>22</v>
      </c>
      <c r="N235" t="s">
        <v>184</v>
      </c>
    </row>
    <row r="236" spans="1:14" x14ac:dyDescent="0.25">
      <c r="A236">
        <v>235</v>
      </c>
      <c r="B236" t="s">
        <v>18</v>
      </c>
      <c r="C236" t="s">
        <v>24</v>
      </c>
      <c r="D236">
        <v>16000</v>
      </c>
      <c r="E236" t="s">
        <v>22</v>
      </c>
      <c r="F236" t="s">
        <v>22</v>
      </c>
      <c r="G236">
        <v>375</v>
      </c>
      <c r="H236">
        <v>7500</v>
      </c>
      <c r="I236">
        <v>7500</v>
      </c>
      <c r="J236">
        <v>250</v>
      </c>
      <c r="K236">
        <v>7000</v>
      </c>
      <c r="L236" t="s">
        <v>22</v>
      </c>
      <c r="M236" t="s">
        <v>22</v>
      </c>
      <c r="N236" t="s">
        <v>184</v>
      </c>
    </row>
    <row r="237" spans="1:14" x14ac:dyDescent="0.25">
      <c r="A237">
        <v>236</v>
      </c>
      <c r="B237" t="s">
        <v>18</v>
      </c>
      <c r="C237" t="s">
        <v>26</v>
      </c>
      <c r="D237">
        <v>10500</v>
      </c>
      <c r="E237" t="s">
        <v>22</v>
      </c>
      <c r="F237" t="s">
        <v>22</v>
      </c>
      <c r="G237">
        <v>375</v>
      </c>
      <c r="H237">
        <v>5250</v>
      </c>
      <c r="I237">
        <v>5250</v>
      </c>
      <c r="J237">
        <v>250</v>
      </c>
      <c r="K237">
        <v>6000</v>
      </c>
      <c r="L237" t="s">
        <v>22</v>
      </c>
      <c r="M237" t="s">
        <v>22</v>
      </c>
      <c r="N237" t="s">
        <v>184</v>
      </c>
    </row>
    <row r="238" spans="1:14" x14ac:dyDescent="0.25">
      <c r="A238">
        <v>237</v>
      </c>
      <c r="B238" t="s">
        <v>18</v>
      </c>
      <c r="C238" t="s">
        <v>20</v>
      </c>
      <c r="D238">
        <v>5835</v>
      </c>
      <c r="E238" t="s">
        <v>22</v>
      </c>
      <c r="F238" t="s">
        <v>22</v>
      </c>
      <c r="G238">
        <v>375</v>
      </c>
      <c r="H238">
        <v>3000</v>
      </c>
      <c r="I238">
        <v>3000</v>
      </c>
      <c r="J238">
        <v>250</v>
      </c>
      <c r="K238" t="s">
        <v>22</v>
      </c>
      <c r="L238" t="s">
        <v>22</v>
      </c>
      <c r="M238" t="s">
        <v>22</v>
      </c>
      <c r="N238" t="s">
        <v>184</v>
      </c>
    </row>
    <row r="239" spans="1:14" x14ac:dyDescent="0.25">
      <c r="A239">
        <v>238</v>
      </c>
      <c r="B239" t="s">
        <v>18</v>
      </c>
      <c r="C239" t="s">
        <v>29</v>
      </c>
      <c r="D239">
        <v>6759</v>
      </c>
      <c r="E239" t="s">
        <v>22</v>
      </c>
      <c r="F239" t="s">
        <v>22</v>
      </c>
      <c r="G239">
        <v>375</v>
      </c>
      <c r="H239">
        <v>3500</v>
      </c>
      <c r="I239">
        <v>3500</v>
      </c>
      <c r="J239">
        <v>250</v>
      </c>
      <c r="K239" t="s">
        <v>22</v>
      </c>
      <c r="L239" t="s">
        <v>22</v>
      </c>
      <c r="M239" t="s">
        <v>22</v>
      </c>
      <c r="N239" t="s">
        <v>184</v>
      </c>
    </row>
    <row r="240" spans="1:14" x14ac:dyDescent="0.25">
      <c r="A240">
        <v>239</v>
      </c>
      <c r="B240" t="s">
        <v>18</v>
      </c>
      <c r="C240" t="s">
        <v>31</v>
      </c>
      <c r="D240">
        <v>2281</v>
      </c>
      <c r="E240" t="s">
        <v>22</v>
      </c>
      <c r="F240">
        <v>50</v>
      </c>
      <c r="G240" t="s">
        <v>22</v>
      </c>
      <c r="H240">
        <v>2000</v>
      </c>
      <c r="I240">
        <v>2000</v>
      </c>
      <c r="J240">
        <v>250</v>
      </c>
      <c r="K240" t="s">
        <v>22</v>
      </c>
      <c r="L240" t="s">
        <v>22</v>
      </c>
      <c r="M240" t="s">
        <v>22</v>
      </c>
      <c r="N240" t="s">
        <v>184</v>
      </c>
    </row>
    <row r="241" spans="1:14" x14ac:dyDescent="0.25">
      <c r="A241">
        <v>240</v>
      </c>
      <c r="B241" t="s">
        <v>18</v>
      </c>
      <c r="C241" t="s">
        <v>33</v>
      </c>
      <c r="D241">
        <v>10261</v>
      </c>
      <c r="E241" t="s">
        <v>22</v>
      </c>
      <c r="F241" t="s">
        <v>22</v>
      </c>
      <c r="G241">
        <v>375</v>
      </c>
      <c r="H241">
        <v>5000</v>
      </c>
      <c r="I241">
        <v>5000</v>
      </c>
      <c r="J241">
        <v>250</v>
      </c>
      <c r="K241" t="s">
        <v>22</v>
      </c>
      <c r="L241" t="s">
        <v>22</v>
      </c>
      <c r="M241" t="s">
        <v>22</v>
      </c>
      <c r="N241" t="s">
        <v>184</v>
      </c>
    </row>
    <row r="242" spans="1:14" x14ac:dyDescent="0.25">
      <c r="A242">
        <v>241</v>
      </c>
      <c r="B242" t="s">
        <v>18</v>
      </c>
      <c r="C242" t="s">
        <v>35</v>
      </c>
      <c r="D242">
        <v>3757</v>
      </c>
      <c r="E242" t="s">
        <v>22</v>
      </c>
      <c r="F242" t="s">
        <v>22</v>
      </c>
      <c r="G242">
        <v>375</v>
      </c>
      <c r="H242">
        <v>2850</v>
      </c>
      <c r="I242">
        <v>2850</v>
      </c>
      <c r="J242">
        <v>250</v>
      </c>
      <c r="K242" t="s">
        <v>22</v>
      </c>
      <c r="L242" t="s">
        <v>22</v>
      </c>
      <c r="M242" t="s">
        <v>22</v>
      </c>
      <c r="N242" t="s">
        <v>184</v>
      </c>
    </row>
    <row r="243" spans="1:14" x14ac:dyDescent="0.25">
      <c r="A243">
        <v>242</v>
      </c>
      <c r="B243" t="s">
        <v>18</v>
      </c>
      <c r="C243" t="s">
        <v>37</v>
      </c>
      <c r="D243">
        <v>2441</v>
      </c>
      <c r="E243" t="s">
        <v>22</v>
      </c>
      <c r="F243" t="s">
        <v>22</v>
      </c>
      <c r="G243" t="s">
        <v>22</v>
      </c>
      <c r="H243">
        <v>2000</v>
      </c>
      <c r="I243">
        <v>2384</v>
      </c>
      <c r="J243">
        <v>250</v>
      </c>
      <c r="K243" t="s">
        <v>22</v>
      </c>
      <c r="L243" t="s">
        <v>22</v>
      </c>
      <c r="M243" t="s">
        <v>22</v>
      </c>
      <c r="N243" t="s">
        <v>184</v>
      </c>
    </row>
    <row r="244" spans="1:14" x14ac:dyDescent="0.25">
      <c r="A244">
        <v>243</v>
      </c>
      <c r="B244" t="s">
        <v>18</v>
      </c>
      <c r="C244" t="s">
        <v>31</v>
      </c>
      <c r="D244">
        <v>2281</v>
      </c>
      <c r="E244" t="s">
        <v>22</v>
      </c>
      <c r="F244">
        <v>50</v>
      </c>
      <c r="G244" t="s">
        <v>22</v>
      </c>
      <c r="H244">
        <v>2000</v>
      </c>
      <c r="I244">
        <v>2000</v>
      </c>
      <c r="J244">
        <v>250</v>
      </c>
      <c r="K244" t="s">
        <v>22</v>
      </c>
      <c r="L244" t="s">
        <v>22</v>
      </c>
      <c r="M244" t="s">
        <v>22</v>
      </c>
      <c r="N244" t="s">
        <v>184</v>
      </c>
    </row>
    <row r="245" spans="1:14" x14ac:dyDescent="0.25">
      <c r="A245">
        <v>244</v>
      </c>
      <c r="B245" t="s">
        <v>18</v>
      </c>
      <c r="C245" t="s">
        <v>40</v>
      </c>
      <c r="D245">
        <v>3987</v>
      </c>
      <c r="E245" t="s">
        <v>22</v>
      </c>
      <c r="F245" t="s">
        <v>22</v>
      </c>
      <c r="G245">
        <v>375</v>
      </c>
      <c r="H245">
        <v>2850</v>
      </c>
      <c r="I245">
        <v>2850</v>
      </c>
      <c r="J245">
        <v>250</v>
      </c>
      <c r="K245" t="s">
        <v>22</v>
      </c>
      <c r="L245" t="s">
        <v>22</v>
      </c>
      <c r="M245" t="s">
        <v>22</v>
      </c>
      <c r="N245" t="s">
        <v>184</v>
      </c>
    </row>
    <row r="246" spans="1:14" x14ac:dyDescent="0.25">
      <c r="A246">
        <v>245</v>
      </c>
      <c r="B246" t="s">
        <v>18</v>
      </c>
      <c r="C246" t="s">
        <v>20</v>
      </c>
      <c r="D246">
        <v>5835</v>
      </c>
      <c r="E246" t="s">
        <v>22</v>
      </c>
      <c r="F246" t="s">
        <v>22</v>
      </c>
      <c r="G246">
        <v>375</v>
      </c>
      <c r="H246">
        <v>3000</v>
      </c>
      <c r="I246">
        <v>3000</v>
      </c>
      <c r="J246">
        <v>250</v>
      </c>
      <c r="K246" t="s">
        <v>22</v>
      </c>
      <c r="L246" t="s">
        <v>22</v>
      </c>
      <c r="M246" t="s">
        <v>22</v>
      </c>
      <c r="N246" t="s">
        <v>184</v>
      </c>
    </row>
    <row r="247" spans="1:14" x14ac:dyDescent="0.25">
      <c r="A247">
        <v>246</v>
      </c>
      <c r="B247" t="s">
        <v>18</v>
      </c>
      <c r="C247" t="s">
        <v>33</v>
      </c>
      <c r="D247">
        <v>10261</v>
      </c>
      <c r="E247" t="s">
        <v>22</v>
      </c>
      <c r="F247" t="s">
        <v>22</v>
      </c>
      <c r="G247">
        <v>375</v>
      </c>
      <c r="H247">
        <v>5000</v>
      </c>
      <c r="I247">
        <v>5000</v>
      </c>
      <c r="J247">
        <v>250</v>
      </c>
      <c r="K247" t="s">
        <v>22</v>
      </c>
      <c r="L247" t="s">
        <v>22</v>
      </c>
      <c r="M247" t="s">
        <v>22</v>
      </c>
      <c r="N247" t="s">
        <v>184</v>
      </c>
    </row>
    <row r="248" spans="1:14" x14ac:dyDescent="0.25">
      <c r="A248">
        <v>247</v>
      </c>
      <c r="B248" t="s">
        <v>18</v>
      </c>
      <c r="C248" t="s">
        <v>40</v>
      </c>
      <c r="D248">
        <v>5835</v>
      </c>
      <c r="E248" t="s">
        <v>22</v>
      </c>
      <c r="F248" t="s">
        <v>22</v>
      </c>
      <c r="G248">
        <v>375</v>
      </c>
      <c r="H248">
        <v>3000</v>
      </c>
      <c r="I248">
        <v>3000</v>
      </c>
      <c r="J248">
        <v>250</v>
      </c>
      <c r="K248" t="s">
        <v>22</v>
      </c>
      <c r="L248" t="s">
        <v>22</v>
      </c>
      <c r="M248" t="s">
        <v>22</v>
      </c>
      <c r="N248" t="s">
        <v>184</v>
      </c>
    </row>
    <row r="249" spans="1:14" x14ac:dyDescent="0.25">
      <c r="A249">
        <v>248</v>
      </c>
      <c r="B249" t="s">
        <v>18</v>
      </c>
      <c r="C249" t="s">
        <v>45</v>
      </c>
      <c r="D249">
        <v>5835</v>
      </c>
      <c r="E249" t="s">
        <v>22</v>
      </c>
      <c r="F249" t="s">
        <v>22</v>
      </c>
      <c r="G249" t="s">
        <v>22</v>
      </c>
      <c r="H249">
        <v>3000</v>
      </c>
      <c r="I249">
        <v>3000</v>
      </c>
      <c r="J249">
        <v>250</v>
      </c>
      <c r="K249" t="s">
        <v>22</v>
      </c>
      <c r="L249" t="s">
        <v>22</v>
      </c>
      <c r="M249" t="s">
        <v>22</v>
      </c>
      <c r="N249" t="s">
        <v>184</v>
      </c>
    </row>
    <row r="250" spans="1:14" x14ac:dyDescent="0.25">
      <c r="A250">
        <v>249</v>
      </c>
      <c r="B250" t="s">
        <v>18</v>
      </c>
      <c r="C250" t="s">
        <v>33</v>
      </c>
      <c r="D250">
        <v>10261</v>
      </c>
      <c r="E250" t="s">
        <v>22</v>
      </c>
      <c r="F250" t="s">
        <v>22</v>
      </c>
      <c r="G250">
        <v>375</v>
      </c>
      <c r="H250">
        <v>5000</v>
      </c>
      <c r="I250">
        <v>5000</v>
      </c>
      <c r="J250">
        <v>250</v>
      </c>
      <c r="K250" t="s">
        <v>22</v>
      </c>
      <c r="L250" t="s">
        <v>22</v>
      </c>
      <c r="M250" t="s">
        <v>22</v>
      </c>
      <c r="N250" t="s">
        <v>184</v>
      </c>
    </row>
    <row r="251" spans="1:14" x14ac:dyDescent="0.25">
      <c r="A251">
        <v>250</v>
      </c>
      <c r="B251" t="s">
        <v>18</v>
      </c>
      <c r="C251" t="s">
        <v>48</v>
      </c>
      <c r="D251">
        <v>1460</v>
      </c>
      <c r="E251" t="s">
        <v>22</v>
      </c>
      <c r="F251" t="s">
        <v>22</v>
      </c>
      <c r="G251" t="s">
        <v>22</v>
      </c>
      <c r="H251">
        <v>1750</v>
      </c>
      <c r="I251">
        <v>4539</v>
      </c>
      <c r="J251">
        <v>250</v>
      </c>
      <c r="K251" t="s">
        <v>22</v>
      </c>
      <c r="L251" t="s">
        <v>22</v>
      </c>
      <c r="M251" t="s">
        <v>22</v>
      </c>
      <c r="N251" t="s">
        <v>184</v>
      </c>
    </row>
    <row r="252" spans="1:14" x14ac:dyDescent="0.25">
      <c r="A252">
        <v>251</v>
      </c>
      <c r="B252" t="s">
        <v>18</v>
      </c>
      <c r="C252" t="s">
        <v>40</v>
      </c>
      <c r="D252">
        <v>3987</v>
      </c>
      <c r="E252" t="s">
        <v>22</v>
      </c>
      <c r="F252" t="s">
        <v>22</v>
      </c>
      <c r="G252" t="s">
        <v>22</v>
      </c>
      <c r="H252">
        <v>2850</v>
      </c>
      <c r="I252">
        <v>2850</v>
      </c>
      <c r="J252">
        <v>250</v>
      </c>
      <c r="K252" t="s">
        <v>22</v>
      </c>
      <c r="L252" t="s">
        <v>22</v>
      </c>
      <c r="M252" t="s">
        <v>22</v>
      </c>
      <c r="N252" t="s">
        <v>184</v>
      </c>
    </row>
    <row r="253" spans="1:14" x14ac:dyDescent="0.25">
      <c r="A253">
        <v>252</v>
      </c>
      <c r="B253" t="s">
        <v>18</v>
      </c>
      <c r="C253" t="s">
        <v>33</v>
      </c>
      <c r="D253">
        <v>10261</v>
      </c>
      <c r="E253" t="s">
        <v>22</v>
      </c>
      <c r="F253" t="s">
        <v>22</v>
      </c>
      <c r="G253">
        <v>375</v>
      </c>
      <c r="H253">
        <v>5000</v>
      </c>
      <c r="I253">
        <v>5000</v>
      </c>
      <c r="J253">
        <v>250</v>
      </c>
      <c r="K253" t="s">
        <v>22</v>
      </c>
      <c r="L253" t="s">
        <v>22</v>
      </c>
      <c r="M253" t="s">
        <v>22</v>
      </c>
      <c r="N253" t="s">
        <v>184</v>
      </c>
    </row>
    <row r="254" spans="1:14" x14ac:dyDescent="0.25">
      <c r="A254">
        <v>253</v>
      </c>
      <c r="B254" t="s">
        <v>18</v>
      </c>
      <c r="C254" t="s">
        <v>52</v>
      </c>
      <c r="D254">
        <v>3295</v>
      </c>
      <c r="E254" t="s">
        <v>22</v>
      </c>
      <c r="F254" t="s">
        <v>22</v>
      </c>
      <c r="G254">
        <v>375</v>
      </c>
      <c r="H254">
        <v>2500</v>
      </c>
      <c r="I254">
        <v>2500</v>
      </c>
      <c r="J254">
        <v>250</v>
      </c>
      <c r="K254" t="s">
        <v>22</v>
      </c>
      <c r="L254" t="s">
        <v>22</v>
      </c>
      <c r="M254" t="s">
        <v>22</v>
      </c>
      <c r="N254" t="s">
        <v>184</v>
      </c>
    </row>
    <row r="255" spans="1:14" x14ac:dyDescent="0.25">
      <c r="A255">
        <v>254</v>
      </c>
      <c r="B255" t="s">
        <v>18</v>
      </c>
      <c r="C255" t="s">
        <v>54</v>
      </c>
      <c r="D255">
        <v>3525</v>
      </c>
      <c r="E255" t="s">
        <v>22</v>
      </c>
      <c r="F255" t="s">
        <v>22</v>
      </c>
      <c r="G255" t="s">
        <v>22</v>
      </c>
      <c r="H255">
        <v>2500</v>
      </c>
      <c r="I255">
        <v>2500</v>
      </c>
      <c r="J255">
        <v>250</v>
      </c>
      <c r="K255" t="s">
        <v>22</v>
      </c>
      <c r="L255" t="s">
        <v>22</v>
      </c>
      <c r="M255" t="s">
        <v>22</v>
      </c>
      <c r="N255" t="s">
        <v>184</v>
      </c>
    </row>
    <row r="256" spans="1:14" x14ac:dyDescent="0.25">
      <c r="A256">
        <v>255</v>
      </c>
      <c r="B256" t="s">
        <v>18</v>
      </c>
      <c r="C256" t="s">
        <v>56</v>
      </c>
      <c r="D256">
        <v>1960</v>
      </c>
      <c r="E256" t="s">
        <v>22</v>
      </c>
      <c r="F256" t="s">
        <v>22</v>
      </c>
      <c r="G256" t="s">
        <v>22</v>
      </c>
      <c r="H256">
        <v>2000</v>
      </c>
      <c r="I256">
        <v>3097</v>
      </c>
      <c r="J256">
        <v>250</v>
      </c>
      <c r="K256" t="s">
        <v>22</v>
      </c>
      <c r="L256" t="s">
        <v>22</v>
      </c>
      <c r="M256">
        <v>396.99</v>
      </c>
      <c r="N256" t="s">
        <v>184</v>
      </c>
    </row>
    <row r="257" spans="1:14" x14ac:dyDescent="0.25">
      <c r="A257">
        <v>256</v>
      </c>
      <c r="B257" t="s">
        <v>18</v>
      </c>
      <c r="C257" t="s">
        <v>33</v>
      </c>
      <c r="D257">
        <v>10261</v>
      </c>
      <c r="E257" t="s">
        <v>22</v>
      </c>
      <c r="F257" t="s">
        <v>22</v>
      </c>
      <c r="G257">
        <v>375</v>
      </c>
      <c r="H257">
        <v>5000</v>
      </c>
      <c r="I257">
        <v>5000</v>
      </c>
      <c r="J257">
        <v>250</v>
      </c>
      <c r="K257" t="s">
        <v>22</v>
      </c>
      <c r="L257" t="s">
        <v>22</v>
      </c>
      <c r="M257" t="s">
        <v>22</v>
      </c>
      <c r="N257" t="s">
        <v>184</v>
      </c>
    </row>
    <row r="258" spans="1:14" x14ac:dyDescent="0.25">
      <c r="A258">
        <v>257</v>
      </c>
      <c r="B258" t="s">
        <v>18</v>
      </c>
      <c r="C258" t="s">
        <v>29</v>
      </c>
      <c r="D258">
        <v>6759</v>
      </c>
      <c r="E258" t="s">
        <v>22</v>
      </c>
      <c r="F258" t="s">
        <v>22</v>
      </c>
      <c r="G258">
        <v>375</v>
      </c>
      <c r="H258">
        <v>3500</v>
      </c>
      <c r="I258">
        <v>3500</v>
      </c>
      <c r="J258">
        <v>250</v>
      </c>
      <c r="K258" t="s">
        <v>22</v>
      </c>
      <c r="L258" t="s">
        <v>22</v>
      </c>
      <c r="M258" t="s">
        <v>22</v>
      </c>
      <c r="N258" t="s">
        <v>184</v>
      </c>
    </row>
    <row r="259" spans="1:14" x14ac:dyDescent="0.25">
      <c r="A259">
        <v>258</v>
      </c>
      <c r="B259" t="s">
        <v>18</v>
      </c>
      <c r="C259" t="s">
        <v>29</v>
      </c>
      <c r="D259">
        <v>6759</v>
      </c>
      <c r="E259" t="s">
        <v>22</v>
      </c>
      <c r="F259" t="s">
        <v>22</v>
      </c>
      <c r="G259">
        <v>375</v>
      </c>
      <c r="H259">
        <v>3500</v>
      </c>
      <c r="I259">
        <v>3500</v>
      </c>
      <c r="J259">
        <v>250</v>
      </c>
      <c r="K259" t="s">
        <v>22</v>
      </c>
      <c r="L259" t="s">
        <v>22</v>
      </c>
      <c r="M259" t="s">
        <v>22</v>
      </c>
      <c r="N259" t="s">
        <v>184</v>
      </c>
    </row>
    <row r="260" spans="1:14" x14ac:dyDescent="0.25">
      <c r="A260">
        <v>259</v>
      </c>
      <c r="B260" t="s">
        <v>18</v>
      </c>
      <c r="C260" t="s">
        <v>61</v>
      </c>
      <c r="D260">
        <v>1831</v>
      </c>
      <c r="E260" t="s">
        <v>22</v>
      </c>
      <c r="F260">
        <v>50</v>
      </c>
      <c r="G260" t="s">
        <v>22</v>
      </c>
      <c r="H260">
        <v>1750</v>
      </c>
      <c r="I260">
        <v>1750</v>
      </c>
      <c r="J260">
        <v>250</v>
      </c>
      <c r="K260" t="s">
        <v>22</v>
      </c>
      <c r="L260" t="s">
        <v>22</v>
      </c>
      <c r="M260" t="s">
        <v>22</v>
      </c>
      <c r="N260" t="s">
        <v>184</v>
      </c>
    </row>
    <row r="261" spans="1:14" x14ac:dyDescent="0.25">
      <c r="A261">
        <v>260</v>
      </c>
      <c r="B261" t="s">
        <v>18</v>
      </c>
      <c r="C261" t="s">
        <v>29</v>
      </c>
      <c r="D261">
        <v>6759</v>
      </c>
      <c r="E261" t="s">
        <v>22</v>
      </c>
      <c r="F261" t="s">
        <v>22</v>
      </c>
      <c r="G261">
        <v>375</v>
      </c>
      <c r="H261">
        <v>3500</v>
      </c>
      <c r="I261">
        <v>3500</v>
      </c>
      <c r="J261">
        <v>250</v>
      </c>
      <c r="K261" t="s">
        <v>22</v>
      </c>
      <c r="L261" t="s">
        <v>22</v>
      </c>
      <c r="M261" t="s">
        <v>22</v>
      </c>
      <c r="N261" t="s">
        <v>184</v>
      </c>
    </row>
    <row r="262" spans="1:14" x14ac:dyDescent="0.25">
      <c r="A262">
        <v>261</v>
      </c>
      <c r="B262" t="s">
        <v>18</v>
      </c>
      <c r="C262" t="s">
        <v>48</v>
      </c>
      <c r="D262">
        <v>1460</v>
      </c>
      <c r="E262" t="s">
        <v>22</v>
      </c>
      <c r="F262">
        <v>50</v>
      </c>
      <c r="G262" t="s">
        <v>22</v>
      </c>
      <c r="H262">
        <v>1750</v>
      </c>
      <c r="I262">
        <v>1750</v>
      </c>
      <c r="J262">
        <v>250</v>
      </c>
      <c r="K262" t="s">
        <v>22</v>
      </c>
      <c r="L262" t="s">
        <v>22</v>
      </c>
      <c r="M262" t="s">
        <v>22</v>
      </c>
      <c r="N262" t="s">
        <v>184</v>
      </c>
    </row>
    <row r="263" spans="1:14" x14ac:dyDescent="0.25">
      <c r="A263">
        <v>262</v>
      </c>
      <c r="B263" t="s">
        <v>18</v>
      </c>
      <c r="C263" t="s">
        <v>65</v>
      </c>
      <c r="D263">
        <v>5373</v>
      </c>
      <c r="E263" t="s">
        <v>22</v>
      </c>
      <c r="F263" t="s">
        <v>22</v>
      </c>
      <c r="G263">
        <v>375</v>
      </c>
      <c r="H263">
        <v>3000</v>
      </c>
      <c r="I263">
        <v>3000</v>
      </c>
      <c r="J263">
        <v>250</v>
      </c>
      <c r="K263" t="s">
        <v>22</v>
      </c>
      <c r="L263" t="s">
        <v>22</v>
      </c>
      <c r="M263" t="s">
        <v>22</v>
      </c>
      <c r="N263" t="s">
        <v>184</v>
      </c>
    </row>
    <row r="264" spans="1:14" x14ac:dyDescent="0.25">
      <c r="A264">
        <v>263</v>
      </c>
      <c r="B264" t="s">
        <v>18</v>
      </c>
      <c r="C264" t="s">
        <v>33</v>
      </c>
      <c r="D264">
        <v>10261</v>
      </c>
      <c r="E264" t="s">
        <v>22</v>
      </c>
      <c r="F264" t="s">
        <v>22</v>
      </c>
      <c r="G264">
        <v>375</v>
      </c>
      <c r="H264">
        <v>5000</v>
      </c>
      <c r="I264">
        <v>5000</v>
      </c>
      <c r="J264">
        <v>250</v>
      </c>
      <c r="K264" t="s">
        <v>22</v>
      </c>
      <c r="L264" t="s">
        <v>22</v>
      </c>
      <c r="M264" t="s">
        <v>22</v>
      </c>
      <c r="N264" t="s">
        <v>184</v>
      </c>
    </row>
    <row r="265" spans="1:14" x14ac:dyDescent="0.25">
      <c r="A265">
        <v>264</v>
      </c>
      <c r="B265" t="s">
        <v>18</v>
      </c>
      <c r="C265" t="s">
        <v>29</v>
      </c>
      <c r="D265">
        <v>6759</v>
      </c>
      <c r="E265" t="s">
        <v>22</v>
      </c>
      <c r="F265" t="s">
        <v>22</v>
      </c>
      <c r="G265">
        <v>375</v>
      </c>
      <c r="H265">
        <v>3500</v>
      </c>
      <c r="I265">
        <v>3500</v>
      </c>
      <c r="J265">
        <v>250</v>
      </c>
      <c r="K265" t="s">
        <v>22</v>
      </c>
      <c r="L265" t="s">
        <v>22</v>
      </c>
      <c r="M265" t="s">
        <v>22</v>
      </c>
      <c r="N265" t="s">
        <v>184</v>
      </c>
    </row>
    <row r="266" spans="1:14" x14ac:dyDescent="0.25">
      <c r="A266">
        <v>265</v>
      </c>
      <c r="B266" t="s">
        <v>18</v>
      </c>
      <c r="C266" t="s">
        <v>29</v>
      </c>
      <c r="D266">
        <v>6759</v>
      </c>
      <c r="E266" t="s">
        <v>22</v>
      </c>
      <c r="F266" t="s">
        <v>22</v>
      </c>
      <c r="G266">
        <v>375</v>
      </c>
      <c r="H266">
        <v>3500</v>
      </c>
      <c r="I266">
        <v>3500</v>
      </c>
      <c r="J266">
        <v>250</v>
      </c>
      <c r="K266" t="s">
        <v>22</v>
      </c>
      <c r="L266" t="s">
        <v>22</v>
      </c>
      <c r="M266" t="s">
        <v>22</v>
      </c>
      <c r="N266" t="s">
        <v>184</v>
      </c>
    </row>
    <row r="267" spans="1:14" x14ac:dyDescent="0.25">
      <c r="A267">
        <v>266</v>
      </c>
      <c r="B267" t="s">
        <v>18</v>
      </c>
      <c r="C267" t="s">
        <v>29</v>
      </c>
      <c r="D267">
        <v>6759</v>
      </c>
      <c r="E267" t="s">
        <v>22</v>
      </c>
      <c r="F267" t="s">
        <v>22</v>
      </c>
      <c r="G267" t="s">
        <v>22</v>
      </c>
      <c r="H267">
        <v>3500</v>
      </c>
      <c r="I267">
        <v>3500</v>
      </c>
      <c r="J267">
        <v>250</v>
      </c>
      <c r="K267" t="s">
        <v>22</v>
      </c>
      <c r="L267" t="s">
        <v>22</v>
      </c>
      <c r="M267" t="s">
        <v>22</v>
      </c>
      <c r="N267" t="s">
        <v>184</v>
      </c>
    </row>
    <row r="268" spans="1:14" x14ac:dyDescent="0.25">
      <c r="A268">
        <v>267</v>
      </c>
      <c r="B268" t="s">
        <v>18</v>
      </c>
      <c r="C268" t="s">
        <v>29</v>
      </c>
      <c r="D268">
        <v>6759</v>
      </c>
      <c r="E268" t="s">
        <v>22</v>
      </c>
      <c r="F268" t="s">
        <v>22</v>
      </c>
      <c r="G268" t="s">
        <v>22</v>
      </c>
      <c r="H268">
        <v>3500</v>
      </c>
      <c r="I268">
        <v>3500</v>
      </c>
      <c r="J268">
        <v>250</v>
      </c>
      <c r="K268" t="s">
        <v>22</v>
      </c>
      <c r="L268" t="s">
        <v>22</v>
      </c>
      <c r="M268" t="s">
        <v>22</v>
      </c>
      <c r="N268" t="s">
        <v>184</v>
      </c>
    </row>
    <row r="269" spans="1:14" x14ac:dyDescent="0.25">
      <c r="A269">
        <v>268</v>
      </c>
      <c r="B269" t="s">
        <v>18</v>
      </c>
      <c r="C269" t="s">
        <v>29</v>
      </c>
      <c r="D269">
        <v>6759</v>
      </c>
      <c r="E269" t="s">
        <v>22</v>
      </c>
      <c r="F269" t="s">
        <v>22</v>
      </c>
      <c r="G269">
        <v>375</v>
      </c>
      <c r="H269">
        <v>3500</v>
      </c>
      <c r="I269">
        <v>3500</v>
      </c>
      <c r="J269">
        <v>250</v>
      </c>
      <c r="K269" t="s">
        <v>22</v>
      </c>
      <c r="L269" t="s">
        <v>22</v>
      </c>
      <c r="N269" t="s">
        <v>184</v>
      </c>
    </row>
    <row r="270" spans="1:14" x14ac:dyDescent="0.25">
      <c r="A270">
        <v>269</v>
      </c>
      <c r="B270" t="s">
        <v>18</v>
      </c>
      <c r="C270" t="s">
        <v>73</v>
      </c>
      <c r="D270">
        <v>1701</v>
      </c>
      <c r="E270" t="s">
        <v>22</v>
      </c>
      <c r="F270">
        <v>75</v>
      </c>
      <c r="G270" t="s">
        <v>22</v>
      </c>
      <c r="H270">
        <v>1750</v>
      </c>
      <c r="I270">
        <v>1750</v>
      </c>
      <c r="J270">
        <v>250</v>
      </c>
      <c r="K270" t="s">
        <v>22</v>
      </c>
      <c r="L270" t="s">
        <v>22</v>
      </c>
      <c r="M270" t="s">
        <v>22</v>
      </c>
      <c r="N270" t="s">
        <v>184</v>
      </c>
    </row>
    <row r="271" spans="1:14" x14ac:dyDescent="0.25">
      <c r="A271">
        <v>270</v>
      </c>
      <c r="B271" t="s">
        <v>18</v>
      </c>
      <c r="C271" t="s">
        <v>48</v>
      </c>
      <c r="D271">
        <v>1460</v>
      </c>
      <c r="E271" t="s">
        <v>22</v>
      </c>
      <c r="F271">
        <v>75</v>
      </c>
      <c r="G271" t="s">
        <v>22</v>
      </c>
      <c r="H271">
        <v>1750</v>
      </c>
      <c r="I271">
        <v>1750</v>
      </c>
      <c r="J271">
        <v>250</v>
      </c>
      <c r="K271" t="s">
        <v>22</v>
      </c>
      <c r="L271" t="s">
        <v>22</v>
      </c>
      <c r="M271" t="s">
        <v>22</v>
      </c>
      <c r="N271" t="s">
        <v>184</v>
      </c>
    </row>
    <row r="272" spans="1:14" x14ac:dyDescent="0.25">
      <c r="A272">
        <v>271</v>
      </c>
      <c r="B272" t="s">
        <v>18</v>
      </c>
      <c r="C272" t="s">
        <v>76</v>
      </c>
      <c r="D272">
        <v>1105</v>
      </c>
      <c r="E272" t="s">
        <v>22</v>
      </c>
      <c r="F272" t="s">
        <v>22</v>
      </c>
      <c r="G272" t="s">
        <v>22</v>
      </c>
      <c r="H272">
        <v>1700</v>
      </c>
      <c r="I272">
        <v>1700</v>
      </c>
      <c r="J272">
        <v>250</v>
      </c>
      <c r="K272" t="s">
        <v>22</v>
      </c>
      <c r="L272" t="s">
        <v>22</v>
      </c>
      <c r="M272" t="s">
        <v>22</v>
      </c>
      <c r="N272" t="s">
        <v>184</v>
      </c>
    </row>
    <row r="273" spans="1:14" x14ac:dyDescent="0.25">
      <c r="A273">
        <v>272</v>
      </c>
      <c r="B273" t="s">
        <v>18</v>
      </c>
      <c r="C273" t="s">
        <v>76</v>
      </c>
      <c r="D273">
        <v>1105</v>
      </c>
      <c r="E273" t="s">
        <v>22</v>
      </c>
      <c r="F273">
        <v>50</v>
      </c>
      <c r="G273" t="s">
        <v>22</v>
      </c>
      <c r="H273">
        <v>1700</v>
      </c>
      <c r="I273">
        <v>1700</v>
      </c>
      <c r="J273">
        <v>250</v>
      </c>
      <c r="K273" t="s">
        <v>22</v>
      </c>
      <c r="L273" t="s">
        <v>22</v>
      </c>
      <c r="M273" t="s">
        <v>22</v>
      </c>
      <c r="N273" t="s">
        <v>184</v>
      </c>
    </row>
    <row r="274" spans="1:14" x14ac:dyDescent="0.25">
      <c r="A274">
        <v>273</v>
      </c>
      <c r="B274" t="s">
        <v>18</v>
      </c>
      <c r="C274" t="s">
        <v>76</v>
      </c>
      <c r="D274">
        <v>1105</v>
      </c>
      <c r="E274" t="s">
        <v>22</v>
      </c>
      <c r="F274">
        <v>50</v>
      </c>
      <c r="G274" t="s">
        <v>22</v>
      </c>
      <c r="H274">
        <v>1700</v>
      </c>
      <c r="I274">
        <v>1700</v>
      </c>
      <c r="J274">
        <v>250</v>
      </c>
      <c r="K274" t="s">
        <v>22</v>
      </c>
      <c r="L274" t="s">
        <v>22</v>
      </c>
      <c r="M274" t="s">
        <v>22</v>
      </c>
      <c r="N274" t="s">
        <v>184</v>
      </c>
    </row>
    <row r="275" spans="1:14" x14ac:dyDescent="0.25">
      <c r="A275">
        <v>274</v>
      </c>
      <c r="B275" t="s">
        <v>18</v>
      </c>
      <c r="C275" t="s">
        <v>76</v>
      </c>
      <c r="D275">
        <v>1105</v>
      </c>
      <c r="E275" t="s">
        <v>22</v>
      </c>
      <c r="F275">
        <v>50</v>
      </c>
      <c r="G275" t="s">
        <v>22</v>
      </c>
      <c r="H275">
        <v>1700</v>
      </c>
      <c r="I275">
        <v>1700</v>
      </c>
      <c r="J275">
        <v>250</v>
      </c>
      <c r="K275" t="s">
        <v>22</v>
      </c>
      <c r="L275" t="s">
        <v>22</v>
      </c>
      <c r="M275" t="s">
        <v>22</v>
      </c>
      <c r="N275" t="s">
        <v>184</v>
      </c>
    </row>
    <row r="276" spans="1:14" x14ac:dyDescent="0.25">
      <c r="A276">
        <v>275</v>
      </c>
      <c r="B276" t="s">
        <v>18</v>
      </c>
      <c r="C276" t="s">
        <v>76</v>
      </c>
      <c r="D276">
        <v>1105</v>
      </c>
      <c r="E276" t="s">
        <v>22</v>
      </c>
      <c r="F276">
        <v>75</v>
      </c>
      <c r="G276" t="s">
        <v>22</v>
      </c>
      <c r="H276">
        <v>1700</v>
      </c>
      <c r="I276">
        <v>1700</v>
      </c>
      <c r="J276">
        <v>250</v>
      </c>
      <c r="K276" t="s">
        <v>22</v>
      </c>
      <c r="L276" t="s">
        <v>22</v>
      </c>
      <c r="M276" t="s">
        <v>22</v>
      </c>
      <c r="N276" t="s">
        <v>184</v>
      </c>
    </row>
    <row r="277" spans="1:14" x14ac:dyDescent="0.25">
      <c r="A277">
        <v>276</v>
      </c>
      <c r="B277" t="s">
        <v>18</v>
      </c>
      <c r="C277" t="s">
        <v>31</v>
      </c>
      <c r="D277">
        <v>2281</v>
      </c>
      <c r="E277" t="s">
        <v>22</v>
      </c>
      <c r="F277">
        <v>75</v>
      </c>
      <c r="G277" t="s">
        <v>22</v>
      </c>
      <c r="H277">
        <v>2000</v>
      </c>
      <c r="I277">
        <v>2000</v>
      </c>
      <c r="J277">
        <v>250</v>
      </c>
      <c r="K277" t="s">
        <v>22</v>
      </c>
      <c r="L277" t="s">
        <v>22</v>
      </c>
      <c r="M277" t="s">
        <v>22</v>
      </c>
      <c r="N277" t="s">
        <v>184</v>
      </c>
    </row>
    <row r="278" spans="1:14" x14ac:dyDescent="0.25">
      <c r="A278">
        <v>277</v>
      </c>
      <c r="B278" t="s">
        <v>18</v>
      </c>
      <c r="C278" t="s">
        <v>83</v>
      </c>
      <c r="D278">
        <v>1460</v>
      </c>
      <c r="E278" t="s">
        <v>22</v>
      </c>
      <c r="F278" t="s">
        <v>22</v>
      </c>
      <c r="G278" t="s">
        <v>22</v>
      </c>
      <c r="H278">
        <v>1750</v>
      </c>
      <c r="I278">
        <v>1750</v>
      </c>
      <c r="J278">
        <v>250</v>
      </c>
      <c r="K278" t="s">
        <v>22</v>
      </c>
      <c r="L278" t="s">
        <v>22</v>
      </c>
      <c r="M278" t="s">
        <v>22</v>
      </c>
      <c r="N278" t="s">
        <v>184</v>
      </c>
    </row>
    <row r="279" spans="1:14" x14ac:dyDescent="0.25">
      <c r="A279">
        <v>278</v>
      </c>
      <c r="B279" t="s">
        <v>18</v>
      </c>
      <c r="C279" t="s">
        <v>48</v>
      </c>
      <c r="D279">
        <v>1460</v>
      </c>
      <c r="E279" t="s">
        <v>22</v>
      </c>
      <c r="F279">
        <v>75</v>
      </c>
      <c r="G279" t="s">
        <v>22</v>
      </c>
      <c r="H279">
        <v>1750</v>
      </c>
      <c r="I279">
        <v>3115</v>
      </c>
      <c r="J279">
        <v>250</v>
      </c>
      <c r="K279" t="s">
        <v>22</v>
      </c>
      <c r="L279" t="s">
        <v>22</v>
      </c>
      <c r="M279" t="s">
        <v>22</v>
      </c>
      <c r="N279" t="s">
        <v>184</v>
      </c>
    </row>
    <row r="280" spans="1:14" x14ac:dyDescent="0.25">
      <c r="A280">
        <v>279</v>
      </c>
      <c r="B280" t="s">
        <v>18</v>
      </c>
      <c r="C280" t="s">
        <v>29</v>
      </c>
      <c r="D280">
        <v>6759</v>
      </c>
      <c r="E280" t="s">
        <v>22</v>
      </c>
      <c r="F280" t="s">
        <v>22</v>
      </c>
      <c r="G280">
        <v>375</v>
      </c>
      <c r="H280">
        <v>3500</v>
      </c>
      <c r="I280">
        <v>3500</v>
      </c>
      <c r="J280">
        <v>250</v>
      </c>
      <c r="K280" t="s">
        <v>22</v>
      </c>
      <c r="L280" t="s">
        <v>22</v>
      </c>
      <c r="M280" t="s">
        <v>22</v>
      </c>
      <c r="N280" t="s">
        <v>184</v>
      </c>
    </row>
    <row r="281" spans="1:14" x14ac:dyDescent="0.25">
      <c r="A281">
        <v>280</v>
      </c>
      <c r="B281" t="s">
        <v>18</v>
      </c>
      <c r="C281" t="s">
        <v>87</v>
      </c>
      <c r="D281">
        <v>1168</v>
      </c>
      <c r="E281" t="s">
        <v>22</v>
      </c>
      <c r="F281">
        <v>50</v>
      </c>
      <c r="G281" t="s">
        <v>22</v>
      </c>
      <c r="H281">
        <v>1700</v>
      </c>
      <c r="I281">
        <v>1700</v>
      </c>
      <c r="J281">
        <v>250</v>
      </c>
      <c r="K281" t="s">
        <v>22</v>
      </c>
      <c r="L281" t="s">
        <v>22</v>
      </c>
      <c r="M281" t="s">
        <v>22</v>
      </c>
      <c r="N281" t="s">
        <v>184</v>
      </c>
    </row>
    <row r="282" spans="1:14" x14ac:dyDescent="0.25">
      <c r="A282">
        <v>281</v>
      </c>
      <c r="B282" t="s">
        <v>18</v>
      </c>
      <c r="C282" t="s">
        <v>87</v>
      </c>
      <c r="D282">
        <v>1168</v>
      </c>
      <c r="E282" t="s">
        <v>22</v>
      </c>
      <c r="F282">
        <v>35</v>
      </c>
      <c r="G282" t="s">
        <v>22</v>
      </c>
      <c r="H282">
        <v>1700</v>
      </c>
      <c r="I282">
        <v>1700</v>
      </c>
      <c r="J282">
        <v>250</v>
      </c>
      <c r="K282" t="s">
        <v>22</v>
      </c>
      <c r="L282" t="s">
        <v>22</v>
      </c>
      <c r="M282" t="s">
        <v>22</v>
      </c>
      <c r="N282" t="s">
        <v>184</v>
      </c>
    </row>
    <row r="283" spans="1:14" x14ac:dyDescent="0.25">
      <c r="A283">
        <v>282</v>
      </c>
      <c r="B283" t="s">
        <v>18</v>
      </c>
      <c r="C283" t="s">
        <v>48</v>
      </c>
      <c r="D283">
        <v>1460</v>
      </c>
      <c r="E283" t="s">
        <v>22</v>
      </c>
      <c r="F283" t="s">
        <v>22</v>
      </c>
      <c r="G283" t="s">
        <v>22</v>
      </c>
      <c r="H283">
        <v>1750</v>
      </c>
      <c r="I283">
        <v>1700</v>
      </c>
      <c r="J283">
        <v>250</v>
      </c>
      <c r="K283" t="s">
        <v>22</v>
      </c>
      <c r="L283" t="s">
        <v>22</v>
      </c>
      <c r="M283" t="s">
        <v>22</v>
      </c>
      <c r="N283" t="s">
        <v>184</v>
      </c>
    </row>
    <row r="284" spans="1:14" x14ac:dyDescent="0.25">
      <c r="A284">
        <v>283</v>
      </c>
      <c r="B284" t="s">
        <v>18</v>
      </c>
      <c r="C284" t="s">
        <v>91</v>
      </c>
      <c r="D284">
        <v>1555</v>
      </c>
      <c r="E284" t="s">
        <v>22</v>
      </c>
      <c r="F284" t="s">
        <v>22</v>
      </c>
      <c r="G284" t="s">
        <v>22</v>
      </c>
      <c r="H284">
        <v>1750</v>
      </c>
      <c r="I284">
        <v>1750</v>
      </c>
      <c r="J284">
        <v>250</v>
      </c>
      <c r="K284" t="s">
        <v>22</v>
      </c>
      <c r="L284" t="s">
        <v>22</v>
      </c>
      <c r="M284" t="s">
        <v>22</v>
      </c>
      <c r="N284" t="s">
        <v>184</v>
      </c>
    </row>
    <row r="285" spans="1:14" x14ac:dyDescent="0.25">
      <c r="A285">
        <v>284</v>
      </c>
      <c r="B285" t="s">
        <v>18</v>
      </c>
      <c r="C285" t="s">
        <v>87</v>
      </c>
      <c r="D285">
        <v>1168</v>
      </c>
      <c r="E285" t="s">
        <v>22</v>
      </c>
      <c r="F285" t="s">
        <v>22</v>
      </c>
      <c r="G285" t="s">
        <v>22</v>
      </c>
      <c r="H285">
        <v>1700</v>
      </c>
      <c r="I285">
        <v>1700</v>
      </c>
      <c r="J285">
        <v>250</v>
      </c>
      <c r="K285" t="s">
        <v>22</v>
      </c>
      <c r="L285" t="s">
        <v>22</v>
      </c>
      <c r="M285" t="s">
        <v>22</v>
      </c>
      <c r="N285" t="s">
        <v>184</v>
      </c>
    </row>
    <row r="286" spans="1:14" x14ac:dyDescent="0.25">
      <c r="A286">
        <v>285</v>
      </c>
      <c r="B286" t="s">
        <v>18</v>
      </c>
      <c r="C286" t="s">
        <v>29</v>
      </c>
      <c r="D286">
        <v>6759</v>
      </c>
      <c r="E286" t="s">
        <v>22</v>
      </c>
      <c r="F286" t="s">
        <v>22</v>
      </c>
      <c r="G286">
        <v>375</v>
      </c>
      <c r="H286">
        <v>3500</v>
      </c>
      <c r="I286">
        <v>3500</v>
      </c>
      <c r="J286">
        <v>250</v>
      </c>
      <c r="K286" t="s">
        <v>22</v>
      </c>
      <c r="L286" t="s">
        <v>22</v>
      </c>
      <c r="M286" t="s">
        <v>22</v>
      </c>
      <c r="N286" t="s">
        <v>184</v>
      </c>
    </row>
    <row r="287" spans="1:14" x14ac:dyDescent="0.25">
      <c r="A287">
        <v>286</v>
      </c>
      <c r="B287" t="s">
        <v>18</v>
      </c>
      <c r="C287" t="s">
        <v>87</v>
      </c>
      <c r="D287">
        <v>1168</v>
      </c>
      <c r="E287" t="s">
        <v>22</v>
      </c>
      <c r="F287">
        <v>50</v>
      </c>
      <c r="G287" t="s">
        <v>22</v>
      </c>
      <c r="H287">
        <v>1700</v>
      </c>
      <c r="I287">
        <v>1700</v>
      </c>
      <c r="J287">
        <v>250</v>
      </c>
      <c r="K287" t="s">
        <v>22</v>
      </c>
      <c r="L287" t="s">
        <v>22</v>
      </c>
      <c r="M287">
        <v>672.44</v>
      </c>
      <c r="N287" t="s">
        <v>184</v>
      </c>
    </row>
    <row r="288" spans="1:14" x14ac:dyDescent="0.25">
      <c r="A288">
        <v>287</v>
      </c>
      <c r="B288" t="s">
        <v>18</v>
      </c>
      <c r="C288" t="s">
        <v>48</v>
      </c>
      <c r="D288">
        <v>1460</v>
      </c>
      <c r="E288" t="s">
        <v>22</v>
      </c>
      <c r="F288">
        <v>50</v>
      </c>
      <c r="G288" t="s">
        <v>22</v>
      </c>
      <c r="H288">
        <v>1750</v>
      </c>
      <c r="I288">
        <v>1750</v>
      </c>
      <c r="J288">
        <v>250</v>
      </c>
      <c r="K288" t="s">
        <v>22</v>
      </c>
      <c r="L288" t="s">
        <v>22</v>
      </c>
      <c r="M288" t="s">
        <v>22</v>
      </c>
      <c r="N288" t="s">
        <v>184</v>
      </c>
    </row>
    <row r="289" spans="1:14" x14ac:dyDescent="0.25">
      <c r="A289">
        <v>288</v>
      </c>
      <c r="B289" t="s">
        <v>18</v>
      </c>
      <c r="C289" t="s">
        <v>48</v>
      </c>
      <c r="D289">
        <v>1460</v>
      </c>
      <c r="E289" t="s">
        <v>22</v>
      </c>
      <c r="F289">
        <v>75</v>
      </c>
      <c r="G289" t="s">
        <v>22</v>
      </c>
      <c r="H289">
        <v>1750</v>
      </c>
      <c r="I289">
        <v>2665</v>
      </c>
      <c r="J289">
        <v>250</v>
      </c>
      <c r="K289" t="s">
        <v>22</v>
      </c>
      <c r="L289" t="s">
        <v>22</v>
      </c>
      <c r="M289" t="s">
        <v>22</v>
      </c>
      <c r="N289" t="s">
        <v>184</v>
      </c>
    </row>
    <row r="290" spans="1:14" x14ac:dyDescent="0.25">
      <c r="A290">
        <v>289</v>
      </c>
      <c r="B290" t="s">
        <v>18</v>
      </c>
      <c r="C290" t="s">
        <v>37</v>
      </c>
      <c r="D290">
        <v>2441</v>
      </c>
      <c r="E290" t="s">
        <v>22</v>
      </c>
      <c r="F290">
        <v>75</v>
      </c>
      <c r="G290" t="s">
        <v>22</v>
      </c>
      <c r="H290">
        <v>2000</v>
      </c>
      <c r="I290">
        <v>2000</v>
      </c>
      <c r="J290">
        <v>250</v>
      </c>
      <c r="K290" t="s">
        <v>22</v>
      </c>
      <c r="L290" t="s">
        <v>22</v>
      </c>
      <c r="M290" t="s">
        <v>22</v>
      </c>
      <c r="N290" t="s">
        <v>184</v>
      </c>
    </row>
    <row r="291" spans="1:14" x14ac:dyDescent="0.25">
      <c r="A291">
        <v>290</v>
      </c>
      <c r="B291" t="s">
        <v>18</v>
      </c>
      <c r="C291" t="s">
        <v>29</v>
      </c>
      <c r="D291">
        <v>6759</v>
      </c>
      <c r="E291" t="s">
        <v>22</v>
      </c>
      <c r="F291" t="s">
        <v>22</v>
      </c>
      <c r="G291">
        <v>375</v>
      </c>
      <c r="H291">
        <v>3500</v>
      </c>
      <c r="I291">
        <v>3500</v>
      </c>
      <c r="J291">
        <v>250</v>
      </c>
      <c r="K291" t="s">
        <v>22</v>
      </c>
      <c r="L291" t="s">
        <v>22</v>
      </c>
      <c r="M291" t="s">
        <v>22</v>
      </c>
      <c r="N291" t="s">
        <v>184</v>
      </c>
    </row>
    <row r="292" spans="1:14" x14ac:dyDescent="0.25">
      <c r="A292">
        <v>291</v>
      </c>
      <c r="B292" t="s">
        <v>18</v>
      </c>
      <c r="C292" t="s">
        <v>33</v>
      </c>
      <c r="D292">
        <v>10261</v>
      </c>
      <c r="E292" t="s">
        <v>22</v>
      </c>
      <c r="F292" t="s">
        <v>22</v>
      </c>
      <c r="G292">
        <v>375</v>
      </c>
      <c r="H292">
        <v>5000</v>
      </c>
      <c r="I292">
        <v>5000</v>
      </c>
      <c r="J292">
        <v>250</v>
      </c>
      <c r="K292" t="s">
        <v>22</v>
      </c>
      <c r="L292" t="s">
        <v>22</v>
      </c>
      <c r="M292" t="s">
        <v>22</v>
      </c>
      <c r="N292" t="s">
        <v>184</v>
      </c>
    </row>
    <row r="293" spans="1:14" x14ac:dyDescent="0.25">
      <c r="A293">
        <v>292</v>
      </c>
      <c r="B293" t="s">
        <v>18</v>
      </c>
      <c r="C293" t="s">
        <v>48</v>
      </c>
      <c r="D293">
        <v>1460</v>
      </c>
      <c r="E293" t="s">
        <v>22</v>
      </c>
      <c r="F293" t="s">
        <v>22</v>
      </c>
      <c r="G293" t="s">
        <v>22</v>
      </c>
      <c r="H293">
        <v>1750</v>
      </c>
      <c r="I293">
        <v>1750</v>
      </c>
      <c r="J293">
        <v>250</v>
      </c>
      <c r="K293" t="s">
        <v>22</v>
      </c>
      <c r="L293" t="s">
        <v>22</v>
      </c>
      <c r="M293">
        <v>372</v>
      </c>
      <c r="N293" t="s">
        <v>184</v>
      </c>
    </row>
    <row r="294" spans="1:14" x14ac:dyDescent="0.25">
      <c r="A294">
        <v>293</v>
      </c>
      <c r="B294" t="s">
        <v>18</v>
      </c>
      <c r="C294" t="s">
        <v>48</v>
      </c>
      <c r="D294">
        <v>1460</v>
      </c>
      <c r="E294" t="s">
        <v>22</v>
      </c>
      <c r="F294">
        <v>35</v>
      </c>
      <c r="G294" t="s">
        <v>22</v>
      </c>
      <c r="H294">
        <v>1750</v>
      </c>
      <c r="I294">
        <v>1750</v>
      </c>
      <c r="J294">
        <v>250</v>
      </c>
      <c r="K294" t="s">
        <v>22</v>
      </c>
      <c r="L294" t="s">
        <v>22</v>
      </c>
      <c r="M294">
        <v>165.47</v>
      </c>
      <c r="N294" t="s">
        <v>184</v>
      </c>
    </row>
    <row r="295" spans="1:14" x14ac:dyDescent="0.25">
      <c r="A295">
        <v>294</v>
      </c>
      <c r="B295" t="s">
        <v>18</v>
      </c>
      <c r="C295" t="s">
        <v>87</v>
      </c>
      <c r="D295">
        <v>1168</v>
      </c>
      <c r="E295" t="s">
        <v>22</v>
      </c>
      <c r="F295">
        <v>50</v>
      </c>
      <c r="G295" t="s">
        <v>22</v>
      </c>
      <c r="H295">
        <v>1700</v>
      </c>
      <c r="I295">
        <v>1700</v>
      </c>
      <c r="J295">
        <v>250</v>
      </c>
      <c r="K295" t="s">
        <v>22</v>
      </c>
      <c r="L295" t="s">
        <v>22</v>
      </c>
      <c r="M295">
        <v>845.6</v>
      </c>
      <c r="N295" t="s">
        <v>184</v>
      </c>
    </row>
    <row r="296" spans="1:14" x14ac:dyDescent="0.25">
      <c r="A296">
        <v>295</v>
      </c>
      <c r="B296" t="s">
        <v>18</v>
      </c>
      <c r="C296" t="s">
        <v>52</v>
      </c>
      <c r="D296">
        <v>3295</v>
      </c>
      <c r="E296" t="s">
        <v>22</v>
      </c>
      <c r="F296">
        <v>75.81</v>
      </c>
      <c r="G296">
        <v>375</v>
      </c>
      <c r="H296">
        <v>2500</v>
      </c>
      <c r="I296">
        <v>2500</v>
      </c>
      <c r="J296">
        <v>250</v>
      </c>
      <c r="K296" t="s">
        <v>22</v>
      </c>
      <c r="L296" t="s">
        <v>22</v>
      </c>
      <c r="M296" t="s">
        <v>22</v>
      </c>
      <c r="N296" t="s">
        <v>184</v>
      </c>
    </row>
    <row r="297" spans="1:14" x14ac:dyDescent="0.25">
      <c r="A297">
        <v>296</v>
      </c>
      <c r="B297" t="s">
        <v>18</v>
      </c>
      <c r="C297" t="s">
        <v>29</v>
      </c>
      <c r="D297">
        <v>6759</v>
      </c>
      <c r="E297" t="s">
        <v>22</v>
      </c>
      <c r="F297" t="s">
        <v>22</v>
      </c>
      <c r="G297">
        <v>375</v>
      </c>
      <c r="H297">
        <v>3500</v>
      </c>
      <c r="I297">
        <v>3500</v>
      </c>
      <c r="J297">
        <v>250</v>
      </c>
      <c r="K297" t="s">
        <v>22</v>
      </c>
      <c r="L297" t="s">
        <v>22</v>
      </c>
      <c r="M297" t="s">
        <v>22</v>
      </c>
      <c r="N297" t="s">
        <v>184</v>
      </c>
    </row>
    <row r="298" spans="1:14" x14ac:dyDescent="0.25">
      <c r="A298">
        <v>297</v>
      </c>
      <c r="B298" t="s">
        <v>18</v>
      </c>
      <c r="C298" t="s">
        <v>45</v>
      </c>
      <c r="D298">
        <v>5835</v>
      </c>
      <c r="E298" t="s">
        <v>22</v>
      </c>
      <c r="F298" t="s">
        <v>22</v>
      </c>
      <c r="G298" t="s">
        <v>22</v>
      </c>
      <c r="H298">
        <v>3000</v>
      </c>
      <c r="I298">
        <v>3000</v>
      </c>
      <c r="J298">
        <v>250</v>
      </c>
      <c r="K298" t="s">
        <v>22</v>
      </c>
      <c r="L298" t="s">
        <v>22</v>
      </c>
      <c r="M298" t="s">
        <v>22</v>
      </c>
      <c r="N298" t="s">
        <v>184</v>
      </c>
    </row>
    <row r="299" spans="1:14" x14ac:dyDescent="0.25">
      <c r="A299">
        <v>298</v>
      </c>
      <c r="B299" t="s">
        <v>18</v>
      </c>
      <c r="C299" t="s">
        <v>33</v>
      </c>
      <c r="D299">
        <v>10261</v>
      </c>
      <c r="E299" t="s">
        <v>22</v>
      </c>
      <c r="F299" t="s">
        <v>22</v>
      </c>
      <c r="G299">
        <v>375</v>
      </c>
      <c r="H299">
        <v>5000</v>
      </c>
      <c r="I299">
        <v>5000</v>
      </c>
      <c r="J299">
        <v>250</v>
      </c>
      <c r="K299" t="s">
        <v>22</v>
      </c>
      <c r="L299" t="s">
        <v>22</v>
      </c>
      <c r="M299" t="s">
        <v>22</v>
      </c>
      <c r="N299" t="s">
        <v>184</v>
      </c>
    </row>
    <row r="300" spans="1:14" x14ac:dyDescent="0.25">
      <c r="A300">
        <v>299</v>
      </c>
      <c r="B300" t="s">
        <v>18</v>
      </c>
      <c r="C300" t="s">
        <v>108</v>
      </c>
      <c r="D300">
        <v>10261</v>
      </c>
      <c r="E300" t="s">
        <v>22</v>
      </c>
      <c r="F300" t="s">
        <v>22</v>
      </c>
      <c r="G300">
        <v>375</v>
      </c>
      <c r="H300">
        <v>5000</v>
      </c>
      <c r="I300">
        <v>5000</v>
      </c>
      <c r="J300">
        <v>250</v>
      </c>
      <c r="K300" t="s">
        <v>22</v>
      </c>
      <c r="L300" t="s">
        <v>22</v>
      </c>
      <c r="M300" t="s">
        <v>22</v>
      </c>
      <c r="N300" t="s">
        <v>184</v>
      </c>
    </row>
    <row r="301" spans="1:14" x14ac:dyDescent="0.25">
      <c r="A301">
        <v>300</v>
      </c>
      <c r="B301" t="s">
        <v>18</v>
      </c>
      <c r="C301" t="s">
        <v>33</v>
      </c>
      <c r="D301">
        <v>10261</v>
      </c>
      <c r="E301" t="s">
        <v>22</v>
      </c>
      <c r="F301" t="s">
        <v>22</v>
      </c>
      <c r="G301">
        <v>375</v>
      </c>
      <c r="H301">
        <v>5000</v>
      </c>
      <c r="I301">
        <v>5000</v>
      </c>
      <c r="J301">
        <v>250</v>
      </c>
      <c r="K301" t="s">
        <v>22</v>
      </c>
      <c r="L301" t="s">
        <v>22</v>
      </c>
      <c r="N301" t="s">
        <v>184</v>
      </c>
    </row>
    <row r="302" spans="1:14" x14ac:dyDescent="0.25">
      <c r="A302">
        <v>301</v>
      </c>
      <c r="B302" t="s">
        <v>18</v>
      </c>
      <c r="C302" t="s">
        <v>45</v>
      </c>
      <c r="D302">
        <v>5835</v>
      </c>
      <c r="E302" t="s">
        <v>22</v>
      </c>
      <c r="F302" t="s">
        <v>22</v>
      </c>
      <c r="G302">
        <v>375</v>
      </c>
      <c r="H302">
        <v>3000</v>
      </c>
      <c r="I302">
        <v>3000</v>
      </c>
      <c r="J302">
        <v>250</v>
      </c>
      <c r="K302" t="s">
        <v>22</v>
      </c>
      <c r="L302" t="s">
        <v>22</v>
      </c>
      <c r="M302" t="s">
        <v>22</v>
      </c>
      <c r="N302" t="s">
        <v>184</v>
      </c>
    </row>
    <row r="303" spans="1:14" x14ac:dyDescent="0.25">
      <c r="A303">
        <v>302</v>
      </c>
      <c r="B303" t="s">
        <v>18</v>
      </c>
      <c r="C303" t="s">
        <v>29</v>
      </c>
      <c r="D303">
        <v>6759</v>
      </c>
      <c r="E303" t="s">
        <v>22</v>
      </c>
      <c r="F303" t="s">
        <v>22</v>
      </c>
      <c r="G303">
        <v>375</v>
      </c>
      <c r="H303">
        <v>3500</v>
      </c>
      <c r="I303">
        <v>3500</v>
      </c>
      <c r="J303">
        <v>250</v>
      </c>
      <c r="K303" t="s">
        <v>22</v>
      </c>
      <c r="L303" t="s">
        <v>22</v>
      </c>
      <c r="M303" t="s">
        <v>22</v>
      </c>
      <c r="N303" t="s">
        <v>184</v>
      </c>
    </row>
    <row r="304" spans="1:14" x14ac:dyDescent="0.25">
      <c r="A304">
        <v>303</v>
      </c>
      <c r="B304" t="s">
        <v>18</v>
      </c>
      <c r="C304" t="s">
        <v>87</v>
      </c>
      <c r="D304">
        <v>1168</v>
      </c>
      <c r="E304" t="s">
        <v>22</v>
      </c>
      <c r="F304" t="s">
        <v>22</v>
      </c>
      <c r="G304">
        <v>0</v>
      </c>
      <c r="H304">
        <v>1700</v>
      </c>
      <c r="I304">
        <v>1200</v>
      </c>
      <c r="J304">
        <v>250</v>
      </c>
      <c r="K304" t="s">
        <v>22</v>
      </c>
      <c r="L304" t="s">
        <v>22</v>
      </c>
      <c r="M304" t="s">
        <v>22</v>
      </c>
      <c r="N304" t="s">
        <v>184</v>
      </c>
    </row>
    <row r="305" spans="1:14" x14ac:dyDescent="0.25">
      <c r="A305">
        <v>304</v>
      </c>
      <c r="B305" t="s">
        <v>18</v>
      </c>
      <c r="C305" t="s">
        <v>37</v>
      </c>
      <c r="D305">
        <v>2441</v>
      </c>
      <c r="E305" t="s">
        <v>22</v>
      </c>
      <c r="F305" t="s">
        <v>22</v>
      </c>
      <c r="G305">
        <v>0</v>
      </c>
      <c r="H305">
        <v>2000</v>
      </c>
      <c r="I305">
        <v>2000</v>
      </c>
      <c r="J305">
        <v>250</v>
      </c>
      <c r="K305" t="s">
        <v>22</v>
      </c>
      <c r="L305" t="s">
        <v>22</v>
      </c>
      <c r="M305">
        <v>334.16</v>
      </c>
      <c r="N305" t="s">
        <v>184</v>
      </c>
    </row>
    <row r="306" spans="1:14" x14ac:dyDescent="0.25">
      <c r="A306">
        <v>305</v>
      </c>
      <c r="B306" t="s">
        <v>18</v>
      </c>
      <c r="C306" t="s">
        <v>29</v>
      </c>
      <c r="D306">
        <v>6759</v>
      </c>
      <c r="E306" t="s">
        <v>22</v>
      </c>
      <c r="F306" t="s">
        <v>22</v>
      </c>
      <c r="G306">
        <v>375</v>
      </c>
      <c r="H306">
        <v>3500</v>
      </c>
      <c r="I306">
        <v>3500</v>
      </c>
      <c r="J306">
        <v>250</v>
      </c>
      <c r="K306" t="s">
        <v>22</v>
      </c>
      <c r="L306" t="s">
        <v>22</v>
      </c>
      <c r="M306" t="s">
        <v>22</v>
      </c>
      <c r="N306" t="s">
        <v>184</v>
      </c>
    </row>
    <row r="307" spans="1:14" x14ac:dyDescent="0.25">
      <c r="A307">
        <v>306</v>
      </c>
      <c r="B307" t="s">
        <v>18</v>
      </c>
      <c r="C307" t="s">
        <v>35</v>
      </c>
      <c r="D307">
        <v>3757</v>
      </c>
      <c r="E307" t="s">
        <v>22</v>
      </c>
      <c r="F307" t="s">
        <v>22</v>
      </c>
      <c r="G307">
        <v>375</v>
      </c>
      <c r="H307">
        <v>2850</v>
      </c>
      <c r="I307">
        <v>2850</v>
      </c>
      <c r="J307">
        <v>250</v>
      </c>
      <c r="K307" t="s">
        <v>22</v>
      </c>
      <c r="L307" t="s">
        <v>22</v>
      </c>
      <c r="M307" t="s">
        <v>22</v>
      </c>
      <c r="N307" t="s">
        <v>184</v>
      </c>
    </row>
    <row r="308" spans="1:14" x14ac:dyDescent="0.25">
      <c r="A308">
        <v>307</v>
      </c>
      <c r="B308" t="s">
        <v>18</v>
      </c>
      <c r="C308" t="s">
        <v>31</v>
      </c>
      <c r="D308">
        <v>2281</v>
      </c>
      <c r="E308" t="s">
        <v>22</v>
      </c>
      <c r="F308" t="s">
        <v>22</v>
      </c>
      <c r="G308">
        <v>0</v>
      </c>
      <c r="H308">
        <v>2000</v>
      </c>
      <c r="I308">
        <v>2000</v>
      </c>
      <c r="J308">
        <v>250</v>
      </c>
      <c r="K308" t="s">
        <v>22</v>
      </c>
      <c r="L308" t="s">
        <v>22</v>
      </c>
      <c r="M308" t="s">
        <v>22</v>
      </c>
      <c r="N308" t="s">
        <v>184</v>
      </c>
    </row>
    <row r="309" spans="1:14" x14ac:dyDescent="0.25">
      <c r="A309">
        <v>308</v>
      </c>
      <c r="B309" t="s">
        <v>18</v>
      </c>
      <c r="C309" t="s">
        <v>35</v>
      </c>
      <c r="D309">
        <v>3757</v>
      </c>
      <c r="E309" t="s">
        <v>22</v>
      </c>
      <c r="F309" t="s">
        <v>22</v>
      </c>
      <c r="G309">
        <v>375</v>
      </c>
      <c r="H309">
        <v>2850</v>
      </c>
      <c r="I309">
        <v>2850</v>
      </c>
      <c r="J309">
        <v>250</v>
      </c>
      <c r="K309" t="s">
        <v>22</v>
      </c>
      <c r="L309" t="s">
        <v>22</v>
      </c>
      <c r="M309" t="s">
        <v>22</v>
      </c>
      <c r="N309" t="s">
        <v>184</v>
      </c>
    </row>
    <row r="310" spans="1:14" x14ac:dyDescent="0.25">
      <c r="A310">
        <v>309</v>
      </c>
      <c r="B310" t="s">
        <v>18</v>
      </c>
      <c r="C310" t="s">
        <v>37</v>
      </c>
      <c r="D310">
        <v>2441</v>
      </c>
      <c r="E310" t="s">
        <v>22</v>
      </c>
      <c r="F310" t="s">
        <v>22</v>
      </c>
      <c r="G310">
        <v>0</v>
      </c>
      <c r="H310">
        <v>2000</v>
      </c>
      <c r="I310">
        <v>2000</v>
      </c>
      <c r="J310">
        <v>250</v>
      </c>
      <c r="K310" t="s">
        <v>22</v>
      </c>
      <c r="L310" t="s">
        <v>22</v>
      </c>
      <c r="M310" t="s">
        <v>22</v>
      </c>
      <c r="N310" t="s">
        <v>184</v>
      </c>
    </row>
    <row r="311" spans="1:14" x14ac:dyDescent="0.25">
      <c r="A311">
        <v>310</v>
      </c>
      <c r="B311" t="s">
        <v>18</v>
      </c>
      <c r="C311" t="s">
        <v>52</v>
      </c>
      <c r="D311">
        <v>3295</v>
      </c>
      <c r="E311" t="s">
        <v>22</v>
      </c>
      <c r="F311" t="s">
        <v>22</v>
      </c>
      <c r="G311">
        <v>375</v>
      </c>
      <c r="H311">
        <v>2500</v>
      </c>
      <c r="I311">
        <v>2500</v>
      </c>
      <c r="J311">
        <v>250</v>
      </c>
      <c r="K311" t="s">
        <v>22</v>
      </c>
      <c r="L311" t="s">
        <v>22</v>
      </c>
      <c r="M311">
        <v>1083.8</v>
      </c>
      <c r="N311" t="s">
        <v>184</v>
      </c>
    </row>
    <row r="312" spans="1:14" x14ac:dyDescent="0.25">
      <c r="A312">
        <v>311</v>
      </c>
      <c r="B312" t="s">
        <v>18</v>
      </c>
      <c r="C312" t="s">
        <v>52</v>
      </c>
      <c r="D312">
        <v>3295</v>
      </c>
      <c r="E312" t="s">
        <v>22</v>
      </c>
      <c r="F312" t="s">
        <v>22</v>
      </c>
      <c r="G312">
        <v>375</v>
      </c>
      <c r="H312">
        <v>2500</v>
      </c>
      <c r="I312">
        <v>2500</v>
      </c>
      <c r="J312">
        <v>250</v>
      </c>
      <c r="K312" t="s">
        <v>22</v>
      </c>
      <c r="L312" t="s">
        <v>22</v>
      </c>
      <c r="M312" t="s">
        <v>22</v>
      </c>
      <c r="N312" t="s">
        <v>184</v>
      </c>
    </row>
    <row r="313" spans="1:14" x14ac:dyDescent="0.25">
      <c r="A313">
        <v>312</v>
      </c>
      <c r="B313" t="s">
        <v>18</v>
      </c>
      <c r="C313" t="s">
        <v>33</v>
      </c>
      <c r="D313">
        <v>10261</v>
      </c>
      <c r="E313" t="s">
        <v>22</v>
      </c>
      <c r="F313" t="s">
        <v>22</v>
      </c>
      <c r="G313">
        <v>375</v>
      </c>
      <c r="H313">
        <v>5000</v>
      </c>
      <c r="I313">
        <v>5000</v>
      </c>
      <c r="J313">
        <v>250</v>
      </c>
      <c r="K313" t="s">
        <v>22</v>
      </c>
      <c r="L313" t="s">
        <v>22</v>
      </c>
      <c r="M313" t="s">
        <v>22</v>
      </c>
      <c r="N313" t="s">
        <v>184</v>
      </c>
    </row>
    <row r="314" spans="1:14" x14ac:dyDescent="0.25">
      <c r="A314">
        <v>313</v>
      </c>
      <c r="B314" t="s">
        <v>18</v>
      </c>
      <c r="C314" t="s">
        <v>20</v>
      </c>
      <c r="D314">
        <v>5835</v>
      </c>
      <c r="E314" t="s">
        <v>22</v>
      </c>
      <c r="F314" t="s">
        <v>22</v>
      </c>
      <c r="G314">
        <v>375</v>
      </c>
      <c r="H314">
        <v>3000</v>
      </c>
      <c r="I314">
        <v>3000</v>
      </c>
      <c r="J314">
        <v>250</v>
      </c>
      <c r="K314" t="s">
        <v>22</v>
      </c>
      <c r="L314" t="s">
        <v>22</v>
      </c>
      <c r="M314" t="s">
        <v>22</v>
      </c>
      <c r="N314" t="s">
        <v>184</v>
      </c>
    </row>
    <row r="315" spans="1:14" x14ac:dyDescent="0.25">
      <c r="A315">
        <v>314</v>
      </c>
      <c r="B315" t="s">
        <v>18</v>
      </c>
      <c r="C315" t="s">
        <v>33</v>
      </c>
      <c r="D315">
        <v>10261</v>
      </c>
      <c r="E315" t="s">
        <v>22</v>
      </c>
      <c r="F315" t="s">
        <v>22</v>
      </c>
      <c r="G315">
        <v>375</v>
      </c>
      <c r="H315">
        <v>5000</v>
      </c>
      <c r="I315">
        <v>5000</v>
      </c>
      <c r="J315">
        <v>250</v>
      </c>
      <c r="K315" t="s">
        <v>22</v>
      </c>
      <c r="L315" t="s">
        <v>22</v>
      </c>
      <c r="M315" t="s">
        <v>22</v>
      </c>
      <c r="N315" t="s">
        <v>184</v>
      </c>
    </row>
    <row r="316" spans="1:14" x14ac:dyDescent="0.25">
      <c r="A316">
        <v>315</v>
      </c>
      <c r="B316" t="s">
        <v>18</v>
      </c>
      <c r="C316" t="s">
        <v>20</v>
      </c>
      <c r="D316">
        <v>5835</v>
      </c>
      <c r="E316" t="s">
        <v>22</v>
      </c>
      <c r="F316" t="s">
        <v>22</v>
      </c>
      <c r="G316">
        <v>375</v>
      </c>
      <c r="H316">
        <v>3000</v>
      </c>
      <c r="I316">
        <v>3000</v>
      </c>
      <c r="J316">
        <v>250</v>
      </c>
      <c r="K316" t="s">
        <v>22</v>
      </c>
      <c r="L316" t="s">
        <v>22</v>
      </c>
      <c r="M316" t="s">
        <v>22</v>
      </c>
      <c r="N316" t="s">
        <v>184</v>
      </c>
    </row>
    <row r="317" spans="1:14" x14ac:dyDescent="0.25">
      <c r="A317">
        <v>316</v>
      </c>
      <c r="B317" t="s">
        <v>18</v>
      </c>
      <c r="C317" t="s">
        <v>52</v>
      </c>
      <c r="D317">
        <v>3295</v>
      </c>
      <c r="E317" t="s">
        <v>22</v>
      </c>
      <c r="F317" t="s">
        <v>22</v>
      </c>
      <c r="G317">
        <v>375</v>
      </c>
      <c r="H317">
        <v>2500</v>
      </c>
      <c r="I317">
        <v>2500</v>
      </c>
      <c r="J317">
        <v>250</v>
      </c>
      <c r="K317" t="s">
        <v>22</v>
      </c>
      <c r="L317" t="s">
        <v>22</v>
      </c>
      <c r="M317" t="s">
        <v>22</v>
      </c>
      <c r="N317" t="s">
        <v>184</v>
      </c>
    </row>
    <row r="318" spans="1:14" x14ac:dyDescent="0.25">
      <c r="A318">
        <v>317</v>
      </c>
      <c r="B318" t="s">
        <v>18</v>
      </c>
      <c r="C318" t="s">
        <v>52</v>
      </c>
      <c r="D318">
        <v>3295</v>
      </c>
      <c r="E318" t="s">
        <v>22</v>
      </c>
      <c r="F318" t="s">
        <v>22</v>
      </c>
      <c r="G318">
        <v>375</v>
      </c>
      <c r="H318">
        <v>2500</v>
      </c>
      <c r="I318">
        <v>2500</v>
      </c>
      <c r="J318">
        <v>250</v>
      </c>
      <c r="K318" t="s">
        <v>22</v>
      </c>
      <c r="L318" t="s">
        <v>22</v>
      </c>
      <c r="M318" t="s">
        <v>22</v>
      </c>
      <c r="N318" t="s">
        <v>184</v>
      </c>
    </row>
    <row r="319" spans="1:14" x14ac:dyDescent="0.25">
      <c r="A319">
        <v>318</v>
      </c>
      <c r="B319" t="s">
        <v>18</v>
      </c>
      <c r="C319" t="s">
        <v>37</v>
      </c>
      <c r="D319">
        <v>2441</v>
      </c>
      <c r="E319" t="s">
        <v>22</v>
      </c>
      <c r="F319" t="s">
        <v>22</v>
      </c>
      <c r="G319" t="s">
        <v>22</v>
      </c>
      <c r="H319">
        <v>2000</v>
      </c>
      <c r="I319">
        <v>2000</v>
      </c>
      <c r="J319">
        <v>250</v>
      </c>
      <c r="K319" t="s">
        <v>22</v>
      </c>
      <c r="L319" t="s">
        <v>22</v>
      </c>
      <c r="M319" t="s">
        <v>22</v>
      </c>
      <c r="N319" t="s">
        <v>184</v>
      </c>
    </row>
    <row r="320" spans="1:14" x14ac:dyDescent="0.25">
      <c r="A320">
        <v>319</v>
      </c>
      <c r="B320" t="s">
        <v>18</v>
      </c>
      <c r="C320" t="s">
        <v>33</v>
      </c>
      <c r="D320">
        <v>10261</v>
      </c>
      <c r="E320" t="s">
        <v>22</v>
      </c>
      <c r="F320" t="s">
        <v>22</v>
      </c>
      <c r="G320">
        <v>375</v>
      </c>
      <c r="H320">
        <v>5000</v>
      </c>
      <c r="I320">
        <v>5000</v>
      </c>
      <c r="J320">
        <v>250</v>
      </c>
      <c r="K320" t="s">
        <v>22</v>
      </c>
      <c r="L320" t="s">
        <v>22</v>
      </c>
      <c r="M320" t="s">
        <v>22</v>
      </c>
      <c r="N320" t="s">
        <v>184</v>
      </c>
    </row>
    <row r="321" spans="1:14" x14ac:dyDescent="0.25">
      <c r="A321">
        <v>320</v>
      </c>
      <c r="B321" t="s">
        <v>18</v>
      </c>
      <c r="C321" t="s">
        <v>20</v>
      </c>
      <c r="D321">
        <v>5835</v>
      </c>
      <c r="E321" t="s">
        <v>22</v>
      </c>
      <c r="F321" t="s">
        <v>22</v>
      </c>
      <c r="G321">
        <v>375</v>
      </c>
      <c r="H321">
        <v>3000</v>
      </c>
      <c r="I321">
        <v>3000</v>
      </c>
      <c r="J321">
        <v>250</v>
      </c>
      <c r="K321" t="s">
        <v>22</v>
      </c>
      <c r="L321" t="s">
        <v>22</v>
      </c>
      <c r="M321" t="s">
        <v>22</v>
      </c>
      <c r="N321" t="s">
        <v>184</v>
      </c>
    </row>
    <row r="322" spans="1:14" x14ac:dyDescent="0.25">
      <c r="A322">
        <v>321</v>
      </c>
      <c r="B322" t="s">
        <v>18</v>
      </c>
      <c r="C322" t="s">
        <v>37</v>
      </c>
      <c r="D322">
        <v>2441</v>
      </c>
      <c r="E322" t="s">
        <v>22</v>
      </c>
      <c r="F322" t="s">
        <v>22</v>
      </c>
      <c r="G322" t="s">
        <v>22</v>
      </c>
      <c r="H322">
        <v>2000</v>
      </c>
      <c r="I322" t="s">
        <v>22</v>
      </c>
      <c r="J322">
        <v>250</v>
      </c>
      <c r="K322" t="s">
        <v>22</v>
      </c>
      <c r="L322" t="s">
        <v>22</v>
      </c>
      <c r="M322" t="s">
        <v>22</v>
      </c>
      <c r="N322" t="s">
        <v>184</v>
      </c>
    </row>
    <row r="323" spans="1:14" x14ac:dyDescent="0.25">
      <c r="A323">
        <v>322</v>
      </c>
      <c r="B323" t="s">
        <v>18</v>
      </c>
      <c r="C323" t="s">
        <v>76</v>
      </c>
      <c r="D323">
        <v>1105</v>
      </c>
      <c r="E323" t="s">
        <v>22</v>
      </c>
      <c r="F323" t="s">
        <v>22</v>
      </c>
      <c r="G323" t="s">
        <v>22</v>
      </c>
      <c r="H323">
        <v>1700</v>
      </c>
      <c r="I323">
        <v>1700</v>
      </c>
      <c r="J323">
        <v>250</v>
      </c>
      <c r="K323" t="s">
        <v>22</v>
      </c>
      <c r="L323" t="s">
        <v>22</v>
      </c>
      <c r="M323" t="s">
        <v>22</v>
      </c>
      <c r="N323" t="s">
        <v>184</v>
      </c>
    </row>
    <row r="324" spans="1:14" x14ac:dyDescent="0.25">
      <c r="A324">
        <v>323</v>
      </c>
      <c r="B324" t="s">
        <v>18</v>
      </c>
      <c r="C324" t="s">
        <v>37</v>
      </c>
      <c r="D324">
        <v>2441</v>
      </c>
      <c r="E324" t="s">
        <v>22</v>
      </c>
      <c r="F324" t="s">
        <v>22</v>
      </c>
      <c r="G324" t="s">
        <v>22</v>
      </c>
      <c r="H324">
        <v>2000</v>
      </c>
      <c r="I324">
        <v>2000</v>
      </c>
      <c r="J324">
        <v>250</v>
      </c>
      <c r="K324" t="s">
        <v>22</v>
      </c>
      <c r="L324" t="s">
        <v>22</v>
      </c>
      <c r="M324" t="s">
        <v>22</v>
      </c>
      <c r="N324" t="s">
        <v>184</v>
      </c>
    </row>
    <row r="325" spans="1:14" x14ac:dyDescent="0.25">
      <c r="A325">
        <v>324</v>
      </c>
      <c r="B325" t="s">
        <v>18</v>
      </c>
      <c r="C325" t="s">
        <v>35</v>
      </c>
      <c r="D325">
        <v>3757</v>
      </c>
      <c r="E325" t="s">
        <v>22</v>
      </c>
      <c r="F325" t="s">
        <v>22</v>
      </c>
      <c r="G325">
        <v>375</v>
      </c>
      <c r="H325">
        <v>2850</v>
      </c>
      <c r="I325">
        <v>2850</v>
      </c>
      <c r="J325">
        <v>250</v>
      </c>
      <c r="K325" t="s">
        <v>22</v>
      </c>
      <c r="L325" t="s">
        <v>22</v>
      </c>
      <c r="M325" t="s">
        <v>22</v>
      </c>
      <c r="N325" t="s">
        <v>184</v>
      </c>
    </row>
    <row r="326" spans="1:14" x14ac:dyDescent="0.25">
      <c r="A326">
        <v>325</v>
      </c>
      <c r="B326" t="s">
        <v>18</v>
      </c>
      <c r="C326" t="s">
        <v>29</v>
      </c>
      <c r="D326">
        <v>6759</v>
      </c>
      <c r="E326" t="s">
        <v>22</v>
      </c>
      <c r="F326" t="s">
        <v>22</v>
      </c>
      <c r="G326">
        <v>375</v>
      </c>
      <c r="H326">
        <v>3500</v>
      </c>
      <c r="I326">
        <v>3500</v>
      </c>
      <c r="J326">
        <v>250</v>
      </c>
      <c r="K326" t="s">
        <v>22</v>
      </c>
      <c r="L326" t="s">
        <v>22</v>
      </c>
      <c r="M326" t="s">
        <v>22</v>
      </c>
      <c r="N326" t="s">
        <v>184</v>
      </c>
    </row>
    <row r="327" spans="1:14" x14ac:dyDescent="0.25">
      <c r="A327">
        <v>326</v>
      </c>
      <c r="B327" t="s">
        <v>18</v>
      </c>
      <c r="C327" t="s">
        <v>136</v>
      </c>
      <c r="D327">
        <v>6759</v>
      </c>
      <c r="E327" t="s">
        <v>22</v>
      </c>
      <c r="F327" t="s">
        <v>22</v>
      </c>
      <c r="G327">
        <v>375</v>
      </c>
      <c r="H327">
        <v>3500</v>
      </c>
      <c r="I327" t="s">
        <v>22</v>
      </c>
      <c r="J327">
        <v>250</v>
      </c>
      <c r="K327" t="s">
        <v>22</v>
      </c>
      <c r="L327" t="s">
        <v>22</v>
      </c>
      <c r="M327" t="s">
        <v>22</v>
      </c>
      <c r="N327" t="s">
        <v>184</v>
      </c>
    </row>
    <row r="328" spans="1:14" x14ac:dyDescent="0.25">
      <c r="A328">
        <v>327</v>
      </c>
      <c r="B328" t="s">
        <v>18</v>
      </c>
      <c r="C328" t="s">
        <v>20</v>
      </c>
      <c r="D328">
        <v>5835</v>
      </c>
      <c r="E328" t="s">
        <v>22</v>
      </c>
      <c r="F328" t="s">
        <v>22</v>
      </c>
      <c r="G328">
        <v>375</v>
      </c>
      <c r="H328">
        <v>3000</v>
      </c>
      <c r="I328" t="s">
        <v>22</v>
      </c>
      <c r="J328">
        <v>250</v>
      </c>
      <c r="K328" t="s">
        <v>22</v>
      </c>
      <c r="L328" t="s">
        <v>22</v>
      </c>
      <c r="M328" t="s">
        <v>22</v>
      </c>
      <c r="N328" t="s">
        <v>184</v>
      </c>
    </row>
    <row r="329" spans="1:14" x14ac:dyDescent="0.25">
      <c r="A329">
        <v>328</v>
      </c>
      <c r="B329" t="s">
        <v>18</v>
      </c>
      <c r="C329" t="s">
        <v>139</v>
      </c>
      <c r="D329">
        <v>6297</v>
      </c>
      <c r="E329" t="s">
        <v>22</v>
      </c>
      <c r="F329" t="s">
        <v>22</v>
      </c>
      <c r="G329">
        <v>375</v>
      </c>
      <c r="H329">
        <v>3000</v>
      </c>
      <c r="I329" t="s">
        <v>22</v>
      </c>
      <c r="J329">
        <v>250</v>
      </c>
      <c r="K329" t="s">
        <v>22</v>
      </c>
      <c r="L329" t="s">
        <v>22</v>
      </c>
      <c r="M329" t="s">
        <v>22</v>
      </c>
      <c r="N329" t="s">
        <v>184</v>
      </c>
    </row>
    <row r="330" spans="1:14" x14ac:dyDescent="0.25">
      <c r="A330">
        <v>329</v>
      </c>
      <c r="B330" t="s">
        <v>18</v>
      </c>
      <c r="C330" t="s">
        <v>56</v>
      </c>
      <c r="D330">
        <v>1960</v>
      </c>
      <c r="E330" t="s">
        <v>22</v>
      </c>
      <c r="F330" t="s">
        <v>22</v>
      </c>
      <c r="G330" t="s">
        <v>22</v>
      </c>
      <c r="H330">
        <v>2000</v>
      </c>
      <c r="I330" t="s">
        <v>22</v>
      </c>
      <c r="J330">
        <v>250</v>
      </c>
      <c r="K330" t="s">
        <v>22</v>
      </c>
      <c r="L330" t="s">
        <v>22</v>
      </c>
      <c r="M330">
        <v>99</v>
      </c>
      <c r="N330" t="s">
        <v>184</v>
      </c>
    </row>
    <row r="331" spans="1:14" x14ac:dyDescent="0.25">
      <c r="A331">
        <v>330</v>
      </c>
      <c r="B331" t="s">
        <v>18</v>
      </c>
      <c r="C331" t="s">
        <v>31</v>
      </c>
      <c r="D331">
        <v>2281</v>
      </c>
      <c r="E331" t="s">
        <v>22</v>
      </c>
      <c r="F331" t="s">
        <v>22</v>
      </c>
      <c r="G331" t="s">
        <v>22</v>
      </c>
      <c r="H331">
        <v>2000</v>
      </c>
      <c r="I331" t="s">
        <v>22</v>
      </c>
      <c r="J331">
        <v>250</v>
      </c>
      <c r="K331" t="s">
        <v>22</v>
      </c>
      <c r="L331" t="s">
        <v>22</v>
      </c>
      <c r="M331" t="s">
        <v>22</v>
      </c>
      <c r="N331" t="s">
        <v>184</v>
      </c>
    </row>
    <row r="332" spans="1:14" x14ac:dyDescent="0.25">
      <c r="A332">
        <v>331</v>
      </c>
      <c r="B332" t="s">
        <v>18</v>
      </c>
      <c r="C332" t="s">
        <v>29</v>
      </c>
      <c r="D332">
        <v>6759</v>
      </c>
      <c r="E332" t="s">
        <v>22</v>
      </c>
      <c r="F332" t="s">
        <v>22</v>
      </c>
      <c r="G332">
        <v>375</v>
      </c>
      <c r="H332">
        <v>3500</v>
      </c>
      <c r="I332" t="s">
        <v>22</v>
      </c>
      <c r="J332">
        <v>250</v>
      </c>
      <c r="K332" t="s">
        <v>22</v>
      </c>
      <c r="L332" t="s">
        <v>22</v>
      </c>
      <c r="M332" t="s">
        <v>22</v>
      </c>
      <c r="N332" t="s">
        <v>184</v>
      </c>
    </row>
    <row r="333" spans="1:14" x14ac:dyDescent="0.25">
      <c r="A333">
        <v>332</v>
      </c>
      <c r="B333" t="s">
        <v>18</v>
      </c>
      <c r="C333" t="s">
        <v>20</v>
      </c>
      <c r="D333">
        <v>5835</v>
      </c>
      <c r="E333" t="s">
        <v>22</v>
      </c>
      <c r="F333" t="s">
        <v>22</v>
      </c>
      <c r="G333">
        <v>375</v>
      </c>
      <c r="H333">
        <v>3000</v>
      </c>
      <c r="I333" t="s">
        <v>22</v>
      </c>
      <c r="J333">
        <v>250</v>
      </c>
      <c r="K333" t="s">
        <v>22</v>
      </c>
      <c r="L333" t="s">
        <v>22</v>
      </c>
      <c r="M333" t="s">
        <v>22</v>
      </c>
      <c r="N333" t="s">
        <v>184</v>
      </c>
    </row>
    <row r="334" spans="1:14" x14ac:dyDescent="0.25">
      <c r="A334">
        <v>333</v>
      </c>
      <c r="B334" t="s">
        <v>18</v>
      </c>
      <c r="C334" t="s">
        <v>20</v>
      </c>
      <c r="D334">
        <v>5835</v>
      </c>
      <c r="E334" t="s">
        <v>22</v>
      </c>
      <c r="F334" t="s">
        <v>22</v>
      </c>
      <c r="G334">
        <v>375</v>
      </c>
      <c r="H334">
        <v>3000</v>
      </c>
      <c r="I334" t="s">
        <v>22</v>
      </c>
      <c r="J334">
        <v>250</v>
      </c>
      <c r="K334" t="s">
        <v>22</v>
      </c>
      <c r="L334" t="s">
        <v>22</v>
      </c>
      <c r="M334" t="s">
        <v>22</v>
      </c>
      <c r="N334" t="s">
        <v>184</v>
      </c>
    </row>
    <row r="335" spans="1:14" x14ac:dyDescent="0.25">
      <c r="A335">
        <v>334</v>
      </c>
      <c r="B335" t="s">
        <v>18</v>
      </c>
      <c r="C335" t="s">
        <v>35</v>
      </c>
      <c r="D335">
        <v>3757</v>
      </c>
      <c r="E335" t="s">
        <v>22</v>
      </c>
      <c r="F335" t="s">
        <v>22</v>
      </c>
      <c r="G335">
        <v>375</v>
      </c>
      <c r="H335">
        <v>2850</v>
      </c>
      <c r="I335" t="s">
        <v>22</v>
      </c>
      <c r="J335">
        <v>250</v>
      </c>
      <c r="K335" t="s">
        <v>22</v>
      </c>
      <c r="L335" t="s">
        <v>22</v>
      </c>
      <c r="M335" t="s">
        <v>22</v>
      </c>
      <c r="N335" t="s">
        <v>184</v>
      </c>
    </row>
    <row r="336" spans="1:14" x14ac:dyDescent="0.25">
      <c r="A336">
        <v>335</v>
      </c>
      <c r="B336" t="s">
        <v>18</v>
      </c>
      <c r="C336" t="s">
        <v>35</v>
      </c>
      <c r="D336">
        <v>3757</v>
      </c>
      <c r="E336" t="s">
        <v>22</v>
      </c>
      <c r="F336" t="s">
        <v>22</v>
      </c>
      <c r="G336">
        <v>375</v>
      </c>
      <c r="H336">
        <v>2850</v>
      </c>
      <c r="I336" t="s">
        <v>22</v>
      </c>
      <c r="J336">
        <v>250</v>
      </c>
      <c r="K336" t="s">
        <v>22</v>
      </c>
      <c r="L336" t="s">
        <v>22</v>
      </c>
      <c r="M336" t="s">
        <v>22</v>
      </c>
      <c r="N336" t="s">
        <v>184</v>
      </c>
    </row>
    <row r="337" spans="1:14" x14ac:dyDescent="0.25">
      <c r="A337">
        <v>336</v>
      </c>
      <c r="B337" t="s">
        <v>18</v>
      </c>
      <c r="C337" t="s">
        <v>37</v>
      </c>
      <c r="D337">
        <v>2441</v>
      </c>
      <c r="E337" t="s">
        <v>22</v>
      </c>
      <c r="F337" t="s">
        <v>22</v>
      </c>
      <c r="G337" t="s">
        <v>22</v>
      </c>
      <c r="H337">
        <v>2000</v>
      </c>
      <c r="I337" t="s">
        <v>22</v>
      </c>
      <c r="J337">
        <v>250</v>
      </c>
      <c r="K337" t="s">
        <v>22</v>
      </c>
      <c r="L337" t="s">
        <v>22</v>
      </c>
      <c r="M337" t="s">
        <v>22</v>
      </c>
      <c r="N337" t="s">
        <v>184</v>
      </c>
    </row>
    <row r="338" spans="1:14" x14ac:dyDescent="0.25">
      <c r="A338">
        <v>337</v>
      </c>
      <c r="B338" t="s">
        <v>18</v>
      </c>
      <c r="C338" t="s">
        <v>29</v>
      </c>
      <c r="D338">
        <v>6759</v>
      </c>
      <c r="E338" t="s">
        <v>22</v>
      </c>
      <c r="F338" t="s">
        <v>22</v>
      </c>
      <c r="G338">
        <v>375</v>
      </c>
      <c r="H338">
        <v>3500</v>
      </c>
      <c r="I338" t="s">
        <v>22</v>
      </c>
      <c r="J338">
        <v>250</v>
      </c>
      <c r="K338" t="s">
        <v>22</v>
      </c>
      <c r="L338" t="s">
        <v>22</v>
      </c>
      <c r="M338" t="s">
        <v>22</v>
      </c>
      <c r="N338" t="s">
        <v>184</v>
      </c>
    </row>
    <row r="339" spans="1:14" x14ac:dyDescent="0.25">
      <c r="A339">
        <v>338</v>
      </c>
      <c r="B339" t="s">
        <v>18</v>
      </c>
      <c r="C339" t="s">
        <v>37</v>
      </c>
      <c r="D339">
        <v>2441</v>
      </c>
      <c r="E339" t="s">
        <v>22</v>
      </c>
      <c r="F339" t="s">
        <v>22</v>
      </c>
      <c r="G339" t="s">
        <v>22</v>
      </c>
      <c r="H339">
        <v>2000</v>
      </c>
      <c r="I339" t="s">
        <v>22</v>
      </c>
      <c r="J339">
        <v>250</v>
      </c>
      <c r="K339" t="s">
        <v>22</v>
      </c>
      <c r="L339" t="s">
        <v>22</v>
      </c>
      <c r="M339" t="s">
        <v>22</v>
      </c>
      <c r="N339" t="s">
        <v>184</v>
      </c>
    </row>
    <row r="340" spans="1:14" x14ac:dyDescent="0.25">
      <c r="A340">
        <v>339</v>
      </c>
      <c r="B340" t="s">
        <v>18</v>
      </c>
      <c r="C340" t="s">
        <v>37</v>
      </c>
      <c r="D340">
        <v>2441</v>
      </c>
      <c r="E340" t="s">
        <v>22</v>
      </c>
      <c r="F340" t="s">
        <v>22</v>
      </c>
      <c r="G340" t="s">
        <v>22</v>
      </c>
      <c r="H340">
        <v>2000</v>
      </c>
      <c r="I340">
        <v>2000</v>
      </c>
      <c r="J340">
        <v>935.48</v>
      </c>
      <c r="K340" t="s">
        <v>22</v>
      </c>
      <c r="L340" t="s">
        <v>22</v>
      </c>
      <c r="M340" t="s">
        <v>22</v>
      </c>
      <c r="N340" t="s">
        <v>184</v>
      </c>
    </row>
    <row r="341" spans="1:14" x14ac:dyDescent="0.25">
      <c r="A341">
        <v>340</v>
      </c>
      <c r="B341" t="s">
        <v>18</v>
      </c>
      <c r="C341" t="s">
        <v>56</v>
      </c>
      <c r="D341">
        <v>1960</v>
      </c>
      <c r="E341" t="s">
        <v>22</v>
      </c>
      <c r="F341" t="s">
        <v>22</v>
      </c>
      <c r="G341" t="s">
        <v>22</v>
      </c>
      <c r="H341">
        <v>2000</v>
      </c>
      <c r="I341">
        <v>2000</v>
      </c>
      <c r="J341">
        <v>460.48</v>
      </c>
      <c r="K341" t="s">
        <v>22</v>
      </c>
      <c r="L341" t="s">
        <v>22</v>
      </c>
      <c r="M341" t="s">
        <v>22</v>
      </c>
      <c r="N341" t="s">
        <v>184</v>
      </c>
    </row>
    <row r="342" spans="1:14" x14ac:dyDescent="0.25">
      <c r="A342">
        <v>341</v>
      </c>
      <c r="B342" t="s">
        <v>18</v>
      </c>
      <c r="C342" t="s">
        <v>35</v>
      </c>
      <c r="D342">
        <v>3757</v>
      </c>
      <c r="E342" t="s">
        <v>22</v>
      </c>
      <c r="F342" t="s">
        <v>22</v>
      </c>
      <c r="G342">
        <v>375</v>
      </c>
      <c r="H342">
        <v>2850</v>
      </c>
      <c r="I342" t="s">
        <v>22</v>
      </c>
      <c r="J342">
        <v>250</v>
      </c>
      <c r="K342" t="s">
        <v>22</v>
      </c>
      <c r="L342" t="s">
        <v>22</v>
      </c>
      <c r="M342">
        <v>349.12</v>
      </c>
      <c r="N342" t="s">
        <v>184</v>
      </c>
    </row>
    <row r="343" spans="1:14" x14ac:dyDescent="0.25">
      <c r="A343">
        <v>342</v>
      </c>
      <c r="B343" t="s">
        <v>18</v>
      </c>
      <c r="C343" t="s">
        <v>35</v>
      </c>
      <c r="D343">
        <v>3757</v>
      </c>
      <c r="E343" t="s">
        <v>22</v>
      </c>
      <c r="F343" t="s">
        <v>22</v>
      </c>
      <c r="G343">
        <v>375</v>
      </c>
      <c r="H343">
        <v>2850</v>
      </c>
      <c r="I343" t="s">
        <v>22</v>
      </c>
      <c r="J343">
        <v>250</v>
      </c>
      <c r="K343" t="s">
        <v>22</v>
      </c>
      <c r="L343" t="s">
        <v>22</v>
      </c>
      <c r="M343" t="s">
        <v>22</v>
      </c>
      <c r="N343" t="s">
        <v>184</v>
      </c>
    </row>
    <row r="344" spans="1:14" x14ac:dyDescent="0.25">
      <c r="A344">
        <v>343</v>
      </c>
      <c r="B344" t="s">
        <v>18</v>
      </c>
      <c r="C344" t="s">
        <v>56</v>
      </c>
      <c r="D344">
        <v>1960</v>
      </c>
      <c r="E344" t="s">
        <v>22</v>
      </c>
      <c r="F344" t="s">
        <v>22</v>
      </c>
      <c r="G344" t="s">
        <v>22</v>
      </c>
      <c r="H344">
        <v>2000</v>
      </c>
      <c r="I344" t="s">
        <v>22</v>
      </c>
      <c r="J344">
        <v>250</v>
      </c>
      <c r="K344" t="s">
        <v>22</v>
      </c>
      <c r="L344" t="s">
        <v>22</v>
      </c>
      <c r="M344" t="s">
        <v>22</v>
      </c>
      <c r="N344" t="s">
        <v>184</v>
      </c>
    </row>
    <row r="345" spans="1:14" x14ac:dyDescent="0.25">
      <c r="A345">
        <v>344</v>
      </c>
      <c r="B345" t="s">
        <v>18</v>
      </c>
      <c r="C345" t="s">
        <v>56</v>
      </c>
      <c r="D345">
        <v>1960</v>
      </c>
      <c r="E345" t="s">
        <v>22</v>
      </c>
      <c r="F345" t="s">
        <v>22</v>
      </c>
      <c r="G345" t="s">
        <v>22</v>
      </c>
      <c r="H345">
        <v>2000</v>
      </c>
      <c r="I345" t="s">
        <v>22</v>
      </c>
      <c r="J345">
        <v>250</v>
      </c>
      <c r="K345" t="s">
        <v>22</v>
      </c>
      <c r="L345" t="s">
        <v>22</v>
      </c>
      <c r="M345" t="s">
        <v>22</v>
      </c>
      <c r="N345" t="s">
        <v>184</v>
      </c>
    </row>
    <row r="346" spans="1:14" x14ac:dyDescent="0.25">
      <c r="A346">
        <v>345</v>
      </c>
      <c r="B346" t="s">
        <v>18</v>
      </c>
      <c r="C346" t="s">
        <v>20</v>
      </c>
      <c r="D346">
        <v>5835</v>
      </c>
      <c r="E346" t="s">
        <v>22</v>
      </c>
      <c r="F346" t="s">
        <v>22</v>
      </c>
      <c r="G346">
        <v>375</v>
      </c>
      <c r="H346">
        <v>3000</v>
      </c>
      <c r="J346">
        <v>250</v>
      </c>
      <c r="N346" t="s">
        <v>184</v>
      </c>
    </row>
    <row r="347" spans="1:14" x14ac:dyDescent="0.25">
      <c r="A347">
        <v>346</v>
      </c>
      <c r="B347" t="s">
        <v>18</v>
      </c>
      <c r="C347" t="s">
        <v>139</v>
      </c>
      <c r="D347">
        <v>17316.77</v>
      </c>
      <c r="E347" t="s">
        <v>22</v>
      </c>
      <c r="G347">
        <v>1112.9000000000001</v>
      </c>
      <c r="H347">
        <v>8903.23</v>
      </c>
      <c r="J347">
        <v>741.94</v>
      </c>
      <c r="N347" t="s">
        <v>184</v>
      </c>
    </row>
    <row r="348" spans="1:14" x14ac:dyDescent="0.25">
      <c r="A348">
        <v>347</v>
      </c>
      <c r="B348" t="s">
        <v>18</v>
      </c>
      <c r="C348" t="s">
        <v>83</v>
      </c>
      <c r="D348">
        <v>924.67</v>
      </c>
      <c r="H348">
        <v>1108.33</v>
      </c>
      <c r="I348">
        <v>1108.33</v>
      </c>
      <c r="J348">
        <v>158.33000000000001</v>
      </c>
      <c r="N348" t="s">
        <v>184</v>
      </c>
    </row>
    <row r="349" spans="1:14" x14ac:dyDescent="0.25">
      <c r="A349">
        <v>348</v>
      </c>
      <c r="B349" t="s">
        <v>18</v>
      </c>
      <c r="C349" t="s">
        <v>139</v>
      </c>
      <c r="D349" t="s">
        <v>181</v>
      </c>
      <c r="N349" t="s">
        <v>184</v>
      </c>
    </row>
    <row r="350" spans="1:14" x14ac:dyDescent="0.25">
      <c r="A350">
        <v>349</v>
      </c>
      <c r="B350" t="s">
        <v>156</v>
      </c>
      <c r="C350" t="s">
        <v>158</v>
      </c>
      <c r="D350">
        <v>9000</v>
      </c>
      <c r="E350" t="s">
        <v>22</v>
      </c>
      <c r="F350" t="s">
        <v>22</v>
      </c>
      <c r="G350" t="s">
        <v>22</v>
      </c>
      <c r="H350" t="s">
        <v>22</v>
      </c>
      <c r="I350" t="s">
        <v>22</v>
      </c>
      <c r="J350">
        <v>250</v>
      </c>
      <c r="K350" t="s">
        <v>22</v>
      </c>
      <c r="L350" t="s">
        <v>22</v>
      </c>
      <c r="M350" t="s">
        <v>22</v>
      </c>
      <c r="N350" t="s">
        <v>184</v>
      </c>
    </row>
    <row r="351" spans="1:14" x14ac:dyDescent="0.25">
      <c r="A351">
        <v>350</v>
      </c>
      <c r="B351" t="s">
        <v>156</v>
      </c>
      <c r="C351" t="s">
        <v>160</v>
      </c>
      <c r="D351">
        <v>6800</v>
      </c>
      <c r="E351" t="s">
        <v>22</v>
      </c>
      <c r="F351" t="s">
        <v>22</v>
      </c>
      <c r="G351" t="s">
        <v>22</v>
      </c>
      <c r="H351" t="s">
        <v>22</v>
      </c>
      <c r="I351" t="s">
        <v>22</v>
      </c>
      <c r="J351">
        <v>250</v>
      </c>
      <c r="K351" t="s">
        <v>22</v>
      </c>
      <c r="L351" t="s">
        <v>22</v>
      </c>
      <c r="M351" t="s">
        <v>22</v>
      </c>
      <c r="N351" t="s">
        <v>184</v>
      </c>
    </row>
    <row r="352" spans="1:14" x14ac:dyDescent="0.25">
      <c r="A352">
        <v>351</v>
      </c>
      <c r="B352" t="s">
        <v>156</v>
      </c>
      <c r="C352" t="s">
        <v>158</v>
      </c>
      <c r="D352">
        <v>9000</v>
      </c>
      <c r="E352" t="s">
        <v>22</v>
      </c>
      <c r="F352" t="s">
        <v>22</v>
      </c>
      <c r="G352" t="s">
        <v>22</v>
      </c>
      <c r="H352" t="s">
        <v>22</v>
      </c>
      <c r="I352" t="s">
        <v>22</v>
      </c>
      <c r="J352">
        <v>250</v>
      </c>
      <c r="K352" t="s">
        <v>22</v>
      </c>
      <c r="L352" t="s">
        <v>22</v>
      </c>
      <c r="M352" t="s">
        <v>22</v>
      </c>
      <c r="N352" t="s">
        <v>184</v>
      </c>
    </row>
    <row r="353" spans="1:14" x14ac:dyDescent="0.25">
      <c r="A353">
        <v>352</v>
      </c>
      <c r="B353" t="s">
        <v>156</v>
      </c>
      <c r="C353" t="s">
        <v>163</v>
      </c>
      <c r="D353">
        <v>6800</v>
      </c>
      <c r="E353" t="s">
        <v>22</v>
      </c>
      <c r="F353" t="s">
        <v>22</v>
      </c>
      <c r="G353" t="s">
        <v>22</v>
      </c>
      <c r="H353" t="s">
        <v>22</v>
      </c>
      <c r="I353" t="s">
        <v>22</v>
      </c>
      <c r="J353">
        <v>250</v>
      </c>
      <c r="K353" t="s">
        <v>22</v>
      </c>
      <c r="M353" t="s">
        <v>22</v>
      </c>
      <c r="N353" t="s">
        <v>184</v>
      </c>
    </row>
    <row r="354" spans="1:14" x14ac:dyDescent="0.25">
      <c r="A354">
        <v>353</v>
      </c>
      <c r="B354" t="s">
        <v>156</v>
      </c>
      <c r="C354" t="s">
        <v>165</v>
      </c>
      <c r="D354">
        <v>6800</v>
      </c>
      <c r="E354" t="s">
        <v>22</v>
      </c>
      <c r="F354" t="s">
        <v>22</v>
      </c>
      <c r="G354" t="s">
        <v>22</v>
      </c>
      <c r="H354" t="s">
        <v>22</v>
      </c>
      <c r="I354" t="s">
        <v>22</v>
      </c>
      <c r="J354">
        <v>250</v>
      </c>
      <c r="K354" t="s">
        <v>22</v>
      </c>
      <c r="L354" t="s">
        <v>22</v>
      </c>
      <c r="M354" t="s">
        <v>22</v>
      </c>
      <c r="N354" t="s">
        <v>184</v>
      </c>
    </row>
    <row r="355" spans="1:14" x14ac:dyDescent="0.25">
      <c r="A355">
        <v>354</v>
      </c>
      <c r="B355" t="s">
        <v>156</v>
      </c>
      <c r="C355" t="s">
        <v>165</v>
      </c>
      <c r="D355">
        <v>6800</v>
      </c>
      <c r="E355" t="s">
        <v>22</v>
      </c>
      <c r="F355" t="s">
        <v>22</v>
      </c>
      <c r="G355" t="s">
        <v>22</v>
      </c>
      <c r="H355" t="s">
        <v>22</v>
      </c>
      <c r="I355" t="s">
        <v>22</v>
      </c>
      <c r="J355">
        <v>250</v>
      </c>
      <c r="K355" t="s">
        <v>22</v>
      </c>
      <c r="L355" t="s">
        <v>22</v>
      </c>
      <c r="M355" t="s">
        <v>22</v>
      </c>
      <c r="N355" t="s">
        <v>184</v>
      </c>
    </row>
    <row r="356" spans="1:14" x14ac:dyDescent="0.25">
      <c r="A356">
        <v>355</v>
      </c>
      <c r="B356" t="s">
        <v>156</v>
      </c>
      <c r="C356" t="s">
        <v>163</v>
      </c>
      <c r="D356">
        <v>6800</v>
      </c>
      <c r="E356" t="s">
        <v>22</v>
      </c>
      <c r="F356" t="s">
        <v>22</v>
      </c>
      <c r="G356" t="s">
        <v>22</v>
      </c>
      <c r="H356" t="s">
        <v>22</v>
      </c>
      <c r="I356" t="s">
        <v>22</v>
      </c>
      <c r="J356">
        <v>250</v>
      </c>
      <c r="K356" t="s">
        <v>22</v>
      </c>
      <c r="L356" t="s">
        <v>22</v>
      </c>
      <c r="M356" t="s">
        <v>22</v>
      </c>
      <c r="N356" t="s">
        <v>184</v>
      </c>
    </row>
    <row r="357" spans="1:14" x14ac:dyDescent="0.25">
      <c r="A357">
        <v>356</v>
      </c>
      <c r="B357" t="s">
        <v>156</v>
      </c>
      <c r="C357" t="s">
        <v>160</v>
      </c>
      <c r="D357">
        <v>6800</v>
      </c>
      <c r="E357" t="s">
        <v>22</v>
      </c>
      <c r="F357" t="s">
        <v>22</v>
      </c>
      <c r="G357" t="s">
        <v>22</v>
      </c>
      <c r="H357" t="s">
        <v>22</v>
      </c>
      <c r="I357" t="s">
        <v>22</v>
      </c>
      <c r="J357">
        <v>250</v>
      </c>
      <c r="K357" t="s">
        <v>22</v>
      </c>
      <c r="L357" t="s">
        <v>169</v>
      </c>
      <c r="M357" t="s">
        <v>22</v>
      </c>
      <c r="N357" t="s">
        <v>184</v>
      </c>
    </row>
    <row r="358" spans="1:14" x14ac:dyDescent="0.25">
      <c r="A358">
        <v>357</v>
      </c>
      <c r="B358" t="s">
        <v>156</v>
      </c>
      <c r="C358" t="s">
        <v>171</v>
      </c>
      <c r="D358">
        <v>9000</v>
      </c>
      <c r="E358" t="s">
        <v>22</v>
      </c>
      <c r="F358" t="s">
        <v>22</v>
      </c>
      <c r="G358" t="s">
        <v>22</v>
      </c>
      <c r="H358" t="s">
        <v>22</v>
      </c>
      <c r="I358" t="s">
        <v>22</v>
      </c>
      <c r="J358">
        <v>250</v>
      </c>
      <c r="K358" t="s">
        <v>22</v>
      </c>
      <c r="L358" t="s">
        <v>169</v>
      </c>
      <c r="M358" t="s">
        <v>22</v>
      </c>
      <c r="N358" t="s">
        <v>184</v>
      </c>
    </row>
  </sheetData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1CE95F93A41543A48793A942C5FC7A" ma:contentTypeVersion="7" ma:contentTypeDescription="Crear nuevo documento." ma:contentTypeScope="" ma:versionID="ab26ef57034c625cc996355f3575224d">
  <xsd:schema xmlns:xsd="http://www.w3.org/2001/XMLSchema" xmlns:xs="http://www.w3.org/2001/XMLSchema" xmlns:p="http://schemas.microsoft.com/office/2006/metadata/properties" xmlns:ns3="c558f355-696e-413e-8446-6b0261914cdf" xmlns:ns4="09fec357-cf99-40b2-a596-a0d77ff09f2e" targetNamespace="http://schemas.microsoft.com/office/2006/metadata/properties" ma:root="true" ma:fieldsID="92c2421c28d09bf153c0e1ebccd9fd7d" ns3:_="" ns4:_="">
    <xsd:import namespace="c558f355-696e-413e-8446-6b0261914cdf"/>
    <xsd:import namespace="09fec357-cf99-40b2-a596-a0d77ff09f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8f355-696e-413e-8446-6b0261914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ec357-cf99-40b2-a596-a0d77ff09f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58f355-696e-413e-8446-6b0261914cdf" xsi:nil="true"/>
  </documentManagement>
</p:properties>
</file>

<file path=customXml/itemProps1.xml><?xml version="1.0" encoding="utf-8"?>
<ds:datastoreItem xmlns:ds="http://schemas.openxmlformats.org/officeDocument/2006/customXml" ds:itemID="{465628DC-2E71-421B-946A-BF3D97851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AAD23-CF6D-4091-B340-0BF0A061E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8f355-696e-413e-8446-6b0261914cdf"/>
    <ds:schemaRef ds:uri="09fec357-cf99-40b2-a596-a0d77ff09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C42BE1-2EA8-4329-9AA0-AC68104A82BD}">
  <ds:schemaRefs>
    <ds:schemaRef ds:uri="http://schemas.microsoft.com/office/2006/metadata/properties"/>
    <ds:schemaRef ds:uri="http://www.w3.org/XML/1998/namespace"/>
    <ds:schemaRef ds:uri="c558f355-696e-413e-8446-6b0261914cd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9fec357-cf99-40b2-a596-a0d77ff09f2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OCTUBRE</vt:lpstr>
      <vt:lpstr>NOVIEMBRE</vt:lpstr>
      <vt:lpstr>DICIEMBRE</vt:lpstr>
      <vt:lpstr>Hoja1</vt:lpstr>
      <vt:lpstr>DICIEMBRE!Títulos_a_imprimir</vt:lpstr>
      <vt:lpstr>NOVIEMBRE!Títulos_a_imprimir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 INAP</dc:creator>
  <cp:lastModifiedBy>Donaldo Alfredo Pocón Mendez</cp:lastModifiedBy>
  <cp:lastPrinted>2024-01-22T13:57:01Z</cp:lastPrinted>
  <dcterms:created xsi:type="dcterms:W3CDTF">2024-01-18T19:45:52Z</dcterms:created>
  <dcterms:modified xsi:type="dcterms:W3CDTF">2024-02-07T20:07:12Z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0x010100D21CE95F93A41543A48793A942C5FC7A</vt:lpwstr>
  </property>
</Properties>
</file>